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1640"/>
  </bookViews>
  <sheets>
    <sheet name="ONSEMI 光耦" sheetId="1" r:id="rId1"/>
  </sheets>
  <calcPr calcId="152511"/>
</workbook>
</file>

<file path=xl/calcChain.xml><?xml version="1.0" encoding="utf-8"?>
<calcChain xmlns="http://schemas.openxmlformats.org/spreadsheetml/2006/main">
  <c r="C65" i="1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B2"/>
  <c r="C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</calcChain>
</file>

<file path=xl/sharedStrings.xml><?xml version="1.0" encoding="utf-8"?>
<sst xmlns="http://schemas.openxmlformats.org/spreadsheetml/2006/main" count="1299" uniqueCount="169">
  <si>
    <t>Product</t>
  </si>
  <si>
    <t>Datasheet</t>
  </si>
  <si>
    <t>Description</t>
  </si>
  <si>
    <t>Status</t>
  </si>
  <si>
    <t>VCC (Min) (V)</t>
  </si>
  <si>
    <t>VCC (Max) (V)</t>
  </si>
  <si>
    <t>Channels</t>
  </si>
  <si>
    <t>CTR (Min) (%)</t>
  </si>
  <si>
    <t>CTR (Max) (%)</t>
  </si>
  <si>
    <t>CTR Tested @IF</t>
  </si>
  <si>
    <t>VOL (Max) (V)</t>
  </si>
  <si>
    <t>ICCL (Max) (mA)</t>
  </si>
  <si>
    <t>ton (Max) (µs)</t>
  </si>
  <si>
    <t>toff (Max) (µs)</t>
  </si>
  <si>
    <t>CMR (Typ) (kV/µs)</t>
  </si>
  <si>
    <t>VISO (Min) (V)</t>
  </si>
  <si>
    <t>TOPR (Min) (°C)</t>
  </si>
  <si>
    <t>TOPR (Max) (°C)</t>
  </si>
  <si>
    <t>Package Type</t>
  </si>
  <si>
    <t>High Speed Transistor Optocouplers</t>
  </si>
  <si>
    <t>Pb-free</t>
  </si>
  <si>
    <t>Active</t>
  </si>
  <si>
    <t>1</t>
  </si>
  <si>
    <t>4.5</t>
  </si>
  <si>
    <t>30</t>
  </si>
  <si>
    <t>7</t>
  </si>
  <si>
    <t>50</t>
  </si>
  <si>
    <t>16</t>
  </si>
  <si>
    <t>0.1</t>
  </si>
  <si>
    <t>0.15</t>
  </si>
  <si>
    <t>0.45</t>
  </si>
  <si>
    <t>0.5</t>
  </si>
  <si>
    <t>10</t>
  </si>
  <si>
    <t>5000</t>
  </si>
  <si>
    <t>-40</t>
  </si>
  <si>
    <t>100</t>
  </si>
  <si>
    <t>PDIP-8
PDIP-8 GW</t>
  </si>
  <si>
    <t>19</t>
  </si>
  <si>
    <t>0.3</t>
  </si>
  <si>
    <t>8-Pin DIP Single-Channel Low Input Current High Gain Split Darlington Output Optocoupler</t>
  </si>
  <si>
    <t>-0.5</t>
  </si>
  <si>
    <t>300</t>
  </si>
  <si>
    <t>-</t>
  </si>
  <si>
    <t>1.6</t>
  </si>
  <si>
    <t>0.4</t>
  </si>
  <si>
    <t>1.5</t>
  </si>
  <si>
    <t>35</t>
  </si>
  <si>
    <t>18</t>
  </si>
  <si>
    <t>500</t>
  </si>
  <si>
    <t>25</t>
  </si>
  <si>
    <t>60</t>
  </si>
  <si>
    <t>5-Pin MFP High Speed Transistor Output Optocoupler</t>
  </si>
  <si>
    <t>0.8</t>
  </si>
  <si>
    <t>20</t>
  </si>
  <si>
    <t>0.2</t>
  </si>
  <si>
    <t>15</t>
  </si>
  <si>
    <t>3750</t>
  </si>
  <si>
    <t>85</t>
  </si>
  <si>
    <t>MFP-5</t>
  </si>
  <si>
    <t>5-Pin MFP High Speed/High CMR Transistor Output Optocoupler</t>
  </si>
  <si>
    <t>40</t>
  </si>
  <si>
    <t>8-Pin SOIC Single-Channel High Speed Transistor 8-PIN, Output Optocoupler - No Base Connection</t>
  </si>
  <si>
    <t>2500</t>
  </si>
  <si>
    <t>SOIC-8</t>
  </si>
  <si>
    <t>8-Pin SOIC 1 Mbit/s Single-Channel High Speed Transistor Output Optocoupler</t>
  </si>
  <si>
    <t>8-Pin SOIC Single-Channel High Speed Transistor Output Optocoupler</t>
  </si>
  <si>
    <t>SO8, 1MBIT/S High Speed Dual Channel Transistor- 1kV/us</t>
  </si>
  <si>
    <t>2</t>
  </si>
  <si>
    <t>SO8, 1MBIT/S High Speed Dual Channel Transistor- 15kV/us</t>
  </si>
  <si>
    <t>8-PIn SOIC Single-Channel Low Current High Gain Split Darlington Output Optocoupler</t>
  </si>
  <si>
    <t>2600</t>
  </si>
  <si>
    <t>8-Pin SOIC Dual-Channel Low Current High Gain Split Darlington Output Optocoupler</t>
  </si>
  <si>
    <t>3</t>
  </si>
  <si>
    <t>8-Pin DIP 1Mbit/s Dual-Channel High Speed Transistor Output Optocoupler
&lt;sub&gt;(Not recommend for new design. The new equivalent part number is HCPL253xM)&lt;/sub&gt;</t>
  </si>
  <si>
    <t>-55</t>
  </si>
  <si>
    <t>8-Pin DIP Dual-Channel Low Input Current High Gain Split Darlington Output Optocoupler
&lt;sub&gt;(Not recommend for new design. The new equivalent part number is HCPL273xM)&lt;/sub&gt;</t>
  </si>
  <si>
    <t>8-Pin DIP Dual-Channel Low Input Current High Gain Split Darlington Output Optocoupler</t>
  </si>
  <si>
    <t>8-Pin DIP 1 Mbit/s Single-Channel High Speed Transistor Output Optocoupler No Base</t>
  </si>
  <si>
    <t>Type</t>
    <phoneticPr fontId="3" type="noConversion"/>
  </si>
  <si>
    <t>High Performance</t>
    <phoneticPr fontId="3" type="noConversion"/>
  </si>
  <si>
    <t>IFT (Max) (mA)</t>
  </si>
  <si>
    <t>tPHL (Max) (ns)</t>
  </si>
  <si>
    <t>tPLH (Max) (ns)</t>
  </si>
  <si>
    <t>PWD (Max) (ns)</t>
  </si>
  <si>
    <t>High Speed Logic Gate</t>
    <phoneticPr fontId="5" type="noConversion"/>
  </si>
  <si>
    <t>Optically Isolated Intelligent Power Module (IPM) Driver in Stretched Body SOP 6-Pin</t>
  </si>
  <si>
    <t>ActiveNEW</t>
  </si>
  <si>
    <t>1 Mb/s</t>
  </si>
  <si>
    <t>5.5</t>
  </si>
  <si>
    <t>2.5</t>
  </si>
  <si>
    <t>250</t>
  </si>
  <si>
    <t>SOIC-6
SOIC6 W</t>
  </si>
  <si>
    <t>High Speed 10MBit/s Logic Gate Optocouplers</t>
  </si>
  <si>
    <t>5</t>
  </si>
  <si>
    <t>0.6</t>
  </si>
  <si>
    <t>13</t>
  </si>
  <si>
    <t>High CMR, 12.5Mbit/sec Logic Gate Optocoupler</t>
  </si>
  <si>
    <t>12.5</t>
  </si>
  <si>
    <t>9</t>
  </si>
  <si>
    <t>8</t>
  </si>
  <si>
    <t>High CMR, 25Mbit/sec Logic Gate Optocoupler</t>
  </si>
  <si>
    <t>6</t>
  </si>
  <si>
    <t>High Noise Immunity, 5V, 10Mbit/sec Logic Gate Output (Open Collector) Optocoupler</t>
  </si>
  <si>
    <t>6-Pin DIP Schmitt Trigger Output Optocoupler</t>
  </si>
  <si>
    <t>4000</t>
  </si>
  <si>
    <t>4200</t>
  </si>
  <si>
    <t>PDIP-6</t>
  </si>
  <si>
    <t>6-Pin DIP Low Input Current Schmitt Trigger Output Optocoupler</t>
  </si>
  <si>
    <t>3.2</t>
  </si>
  <si>
    <t>330</t>
  </si>
  <si>
    <t>High Speed-10MBit/s Logic Gate Optocoupler</t>
  </si>
  <si>
    <t>10MBit/s Logic Dual Channel High Performance Optocoupler</t>
  </si>
  <si>
    <t>21</t>
  </si>
  <si>
    <t>8-Pin DIP 10 Mbit/s Single-Channel High Speed Logic Gate Output Optocoupler
&lt;sub&gt;(Not recommend for new design. The new equivalent part number is HCPL26xxM)&lt;/sub&gt;</t>
  </si>
  <si>
    <t>High Speed 10MBit/s Logic Gate Optocoupler</t>
  </si>
  <si>
    <t>8-Pin DIP Dual-Channel High Speed 10 MBit/s Logic Gate Output Optocoupler
&lt;sub&gt;(Not recommend for new design. The new equivalent part number is HCPL26xxM)&lt;/sub&gt;</t>
  </si>
  <si>
    <t>High Speed 10MBit/s Logic Gate Optocouple</t>
  </si>
  <si>
    <t>75</t>
  </si>
  <si>
    <t>Low Voltage, High Performanc</t>
    <phoneticPr fontId="5" type="noConversion"/>
  </si>
  <si>
    <t>SO-8L, 1 Mbit/s, LVTTL/LVCMOS 3.3 V High Speed Transistor Optocouplers</t>
  </si>
  <si>
    <t>1000</t>
  </si>
  <si>
    <t>SO 8L, 1 Mbit/s, LVTTL/LVCMOS 3.3 V High Speed Transistor Optocouplers</t>
  </si>
  <si>
    <t>8-Pin SOIC Dual Channel 3.3V Logic Output Optocoupler</t>
  </si>
  <si>
    <t>90</t>
  </si>
  <si>
    <t>Dual-Channel Low Input Current High Gain Split Darlington Optocoupler</t>
  </si>
  <si>
    <t>400</t>
  </si>
  <si>
    <t>7000</t>
  </si>
  <si>
    <t>30000</t>
  </si>
  <si>
    <t>90000</t>
  </si>
  <si>
    <t>8-Pin DIP 10 Mbit/s Single-Channel High Speed 3.3V Logic Gate Output Optocoupler</t>
  </si>
  <si>
    <t>3.3V Logic Gate Optocoupler with High Noise Immunity</t>
  </si>
  <si>
    <t>105</t>
  </si>
  <si>
    <t>High CMR, Bi-Directional, Logic Gate Optocoupler</t>
  </si>
  <si>
    <t>110</t>
  </si>
  <si>
    <t>High Noise Immunity, 3.3 V / 5 V, 10 Mbit/sec, Logic Gate Optocoupler</t>
  </si>
  <si>
    <t>80</t>
  </si>
  <si>
    <t>SOIC6 W Less Pin 2</t>
  </si>
  <si>
    <t>3.3 V / 5 V, 10 Mbit/sec, Logic Gate Optocoupler in Stretched Body SOP 6-Pin</t>
  </si>
  <si>
    <t>10 Mb/s</t>
  </si>
  <si>
    <t>3.3 V/5 V, 20 Mbit/sec, Logic
Gate Optocoupler in
Stretched Body SOP 6-Pin</t>
  </si>
  <si>
    <t/>
  </si>
  <si>
    <t>55</t>
  </si>
  <si>
    <t>SOIC6 W</t>
  </si>
  <si>
    <t>High Noise Immunity, 3.3V/5V, 10Mbit/sec Logic Gate Output (Open Collector) Optocoupler</t>
  </si>
  <si>
    <t>3.3V/5V Logic Gate Output Optocoupler with High Noise Immunity</t>
  </si>
  <si>
    <t>10MBit/s High Performance 3.3V Dual Channel Optocoupler</t>
  </si>
  <si>
    <t>3.3</t>
  </si>
  <si>
    <t>II (ON) RMS (Min) (mA)</t>
    <phoneticPr fontId="5" type="noConversion"/>
  </si>
  <si>
    <t>II (OFF) RMS (Max) (mA)</t>
  </si>
  <si>
    <t>ITH+ (Max) (mA)</t>
  </si>
  <si>
    <t>ITH- (Max) (mA)</t>
  </si>
  <si>
    <t>Breakdown Voltage (Min) (V)</t>
  </si>
  <si>
    <t>Off State Dark Current (Max) (nA)</t>
  </si>
  <si>
    <t>RON (Max) (Ω)</t>
  </si>
  <si>
    <t>Specific Function Optocouplers</t>
    <phoneticPr fontId="5" type="noConversion"/>
  </si>
  <si>
    <t>6-Pin DIP Bilateral Analog FET Output Optocoupler</t>
  </si>
  <si>
    <t>0.05</t>
  </si>
  <si>
    <t>200</t>
  </si>
  <si>
    <t>7500</t>
  </si>
  <si>
    <t>470</t>
  </si>
  <si>
    <t>8-pin DIP AC/DC To Logic Interface Optocoupler</t>
  </si>
  <si>
    <t>4</t>
  </si>
  <si>
    <t>3.11</t>
  </si>
  <si>
    <t>1.62</t>
  </si>
  <si>
    <t>AC/DC to Logic Interface Optocoupler</t>
  </si>
  <si>
    <t>8-Pin DIP AC Line Monitor Logic Output Optocoupler</t>
  </si>
  <si>
    <t>Data Rate (Mbps)</t>
    <phoneticPr fontId="3" type="noConversion"/>
  </si>
  <si>
    <t>Compliance</t>
    <phoneticPr fontId="3" type="noConversion"/>
  </si>
  <si>
    <t>Specific Function Optocouplers</t>
    <phoneticPr fontId="5" type="noConversion"/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</si>
</sst>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5"/>
  <sheetViews>
    <sheetView tabSelected="1" workbookViewId="0">
      <pane ySplit="1" topLeftCell="A45" activePane="bottomLeft" state="frozen"/>
      <selection pane="bottomLeft" activeCell="A61" sqref="A61"/>
    </sheetView>
  </sheetViews>
  <sheetFormatPr defaultRowHeight="12.75"/>
  <cols>
    <col min="1" max="1" width="14.42578125" style="2" customWidth="1"/>
    <col min="2" max="33" width="18" customWidth="1"/>
  </cols>
  <sheetData>
    <row r="1" spans="1:33">
      <c r="A1" s="3" t="s">
        <v>78</v>
      </c>
      <c r="B1" s="1" t="s">
        <v>0</v>
      </c>
      <c r="C1" s="1" t="s">
        <v>1</v>
      </c>
      <c r="D1" s="1" t="s">
        <v>2</v>
      </c>
      <c r="E1" s="1" t="s">
        <v>167</v>
      </c>
      <c r="F1" s="1" t="s">
        <v>3</v>
      </c>
      <c r="G1" s="1" t="s">
        <v>166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80</v>
      </c>
      <c r="O1" s="1" t="s">
        <v>10</v>
      </c>
      <c r="P1" s="1" t="s">
        <v>11</v>
      </c>
      <c r="Q1" s="1" t="s">
        <v>81</v>
      </c>
      <c r="R1" s="1" t="s">
        <v>82</v>
      </c>
      <c r="S1" s="1" t="s">
        <v>83</v>
      </c>
      <c r="T1" s="1" t="s">
        <v>12</v>
      </c>
      <c r="U1" s="1" t="s">
        <v>13</v>
      </c>
      <c r="V1" s="1" t="s">
        <v>14</v>
      </c>
      <c r="W1" s="1" t="s">
        <v>147</v>
      </c>
      <c r="X1" s="1" t="s">
        <v>148</v>
      </c>
      <c r="Y1" s="1" t="s">
        <v>149</v>
      </c>
      <c r="Z1" s="1" t="s">
        <v>150</v>
      </c>
      <c r="AA1" s="1" t="s">
        <v>151</v>
      </c>
      <c r="AB1" s="1" t="s">
        <v>152</v>
      </c>
      <c r="AC1" s="1" t="s">
        <v>153</v>
      </c>
      <c r="AD1" s="1" t="s">
        <v>15</v>
      </c>
      <c r="AE1" s="1" t="s">
        <v>16</v>
      </c>
      <c r="AF1" s="1" t="s">
        <v>17</v>
      </c>
      <c r="AG1" s="1" t="s">
        <v>18</v>
      </c>
    </row>
    <row r="2" spans="1:33" ht="25.5">
      <c r="A2" s="4" t="s">
        <v>79</v>
      </c>
      <c r="B2" t="str">
        <f>HYPERLINK("https://www.onsemi.com/PowerSolutions/product.do?id=6N135M","6N135M")</f>
        <v>6N135M</v>
      </c>
      <c r="C2" t="str">
        <f>HYPERLINK("https://www.onsemi.com/pub/Collateral/HCPL2530M-D.pdf","HCPL2530M/D (664kB)")</f>
        <v>HCPL2530M/D (664kB)</v>
      </c>
      <c r="D2" t="s">
        <v>19</v>
      </c>
      <c r="E2" s="2" t="s">
        <v>20</v>
      </c>
      <c r="F2" t="s">
        <v>21</v>
      </c>
      <c r="G2" s="2" t="s">
        <v>22</v>
      </c>
      <c r="H2" s="2" t="s">
        <v>23</v>
      </c>
      <c r="I2" s="2" t="s">
        <v>24</v>
      </c>
      <c r="J2" s="2" t="s">
        <v>22</v>
      </c>
      <c r="K2" s="2" t="s">
        <v>25</v>
      </c>
      <c r="L2" s="2" t="s">
        <v>26</v>
      </c>
      <c r="M2" s="2" t="s">
        <v>27</v>
      </c>
      <c r="N2" s="2"/>
      <c r="O2" s="2" t="s">
        <v>28</v>
      </c>
      <c r="P2" s="2" t="s">
        <v>29</v>
      </c>
      <c r="Q2" s="2"/>
      <c r="R2" s="2"/>
      <c r="S2" s="2"/>
      <c r="T2" s="2" t="s">
        <v>30</v>
      </c>
      <c r="U2" s="2" t="s">
        <v>31</v>
      </c>
      <c r="V2" s="2" t="s">
        <v>32</v>
      </c>
      <c r="W2" s="2"/>
      <c r="X2" s="2"/>
      <c r="Y2" s="2"/>
      <c r="Z2" s="2"/>
      <c r="AA2" s="2"/>
      <c r="AB2" s="2"/>
      <c r="AC2" s="2"/>
      <c r="AD2" s="2" t="s">
        <v>33</v>
      </c>
      <c r="AE2" s="2" t="s">
        <v>34</v>
      </c>
      <c r="AF2" s="2" t="s">
        <v>35</v>
      </c>
      <c r="AG2" s="2" t="s">
        <v>36</v>
      </c>
    </row>
    <row r="3" spans="1:33" ht="25.5">
      <c r="A3" s="4" t="s">
        <v>79</v>
      </c>
      <c r="B3" t="str">
        <f>HYPERLINK("https://www.onsemi.com/PowerSolutions/product.do?id=6N136M","6N136M")</f>
        <v>6N136M</v>
      </c>
      <c r="C3" t="str">
        <f>HYPERLINK("https://www.onsemi.com/pub/Collateral/HCPL2530M-D.pdf","HCPL2530M/D (664kB)")</f>
        <v>HCPL2530M/D (664kB)</v>
      </c>
      <c r="D3" t="s">
        <v>19</v>
      </c>
      <c r="E3" s="2" t="s">
        <v>20</v>
      </c>
      <c r="F3" t="s">
        <v>21</v>
      </c>
      <c r="G3" s="2" t="s">
        <v>22</v>
      </c>
      <c r="H3" s="2" t="s">
        <v>23</v>
      </c>
      <c r="I3" s="2" t="s">
        <v>24</v>
      </c>
      <c r="J3" s="2" t="s">
        <v>22</v>
      </c>
      <c r="K3" s="2" t="s">
        <v>37</v>
      </c>
      <c r="L3" s="2" t="s">
        <v>26</v>
      </c>
      <c r="M3" s="2" t="s">
        <v>27</v>
      </c>
      <c r="N3" s="2"/>
      <c r="O3" s="2" t="s">
        <v>29</v>
      </c>
      <c r="P3" s="2" t="s">
        <v>29</v>
      </c>
      <c r="Q3" s="2"/>
      <c r="R3" s="2"/>
      <c r="S3" s="2"/>
      <c r="T3" s="2" t="s">
        <v>30</v>
      </c>
      <c r="U3" s="2" t="s">
        <v>38</v>
      </c>
      <c r="V3" s="2" t="s">
        <v>32</v>
      </c>
      <c r="W3" s="2"/>
      <c r="X3" s="2"/>
      <c r="Y3" s="2"/>
      <c r="Z3" s="2"/>
      <c r="AA3" s="2"/>
      <c r="AB3" s="2"/>
      <c r="AC3" s="2"/>
      <c r="AD3" s="2" t="s">
        <v>33</v>
      </c>
      <c r="AE3" s="2" t="s">
        <v>34</v>
      </c>
      <c r="AF3" s="2" t="s">
        <v>35</v>
      </c>
      <c r="AG3" s="2" t="s">
        <v>36</v>
      </c>
    </row>
    <row r="4" spans="1:33" ht="25.5">
      <c r="A4" s="4" t="s">
        <v>79</v>
      </c>
      <c r="B4" t="str">
        <f>HYPERLINK("https://www.onsemi.com/PowerSolutions/product.do?id=6N138M","6N138M")</f>
        <v>6N138M</v>
      </c>
      <c r="C4" t="str">
        <f>HYPERLINK("https://www.onsemi.com/pub/Collateral/HCPL2731M-D.pdf","HCPL2731M/D (606kB)")</f>
        <v>HCPL2731M/D (606kB)</v>
      </c>
      <c r="D4" t="s">
        <v>39</v>
      </c>
      <c r="E4" s="2" t="s">
        <v>20</v>
      </c>
      <c r="F4" t="s">
        <v>21</v>
      </c>
      <c r="G4" s="2" t="s">
        <v>28</v>
      </c>
      <c r="H4" s="2" t="s">
        <v>40</v>
      </c>
      <c r="I4" s="2" t="s">
        <v>25</v>
      </c>
      <c r="J4" s="2" t="s">
        <v>22</v>
      </c>
      <c r="K4" s="2" t="s">
        <v>41</v>
      </c>
      <c r="L4" s="2" t="s">
        <v>42</v>
      </c>
      <c r="M4" s="2" t="s">
        <v>43</v>
      </c>
      <c r="N4" s="2"/>
      <c r="O4" s="2" t="s">
        <v>44</v>
      </c>
      <c r="P4" s="2" t="s">
        <v>45</v>
      </c>
      <c r="Q4" s="2"/>
      <c r="R4" s="2"/>
      <c r="S4" s="2"/>
      <c r="T4" s="2" t="s">
        <v>32</v>
      </c>
      <c r="U4" s="2" t="s">
        <v>46</v>
      </c>
      <c r="V4" s="2" t="s">
        <v>32</v>
      </c>
      <c r="W4" s="2"/>
      <c r="X4" s="2"/>
      <c r="Y4" s="2"/>
      <c r="Z4" s="2"/>
      <c r="AA4" s="2"/>
      <c r="AB4" s="2"/>
      <c r="AC4" s="2"/>
      <c r="AD4" s="2" t="s">
        <v>33</v>
      </c>
      <c r="AE4" s="2" t="s">
        <v>34</v>
      </c>
      <c r="AF4" s="2" t="s">
        <v>35</v>
      </c>
      <c r="AG4" s="2" t="s">
        <v>36</v>
      </c>
    </row>
    <row r="5" spans="1:33" ht="25.5">
      <c r="A5" s="4" t="s">
        <v>79</v>
      </c>
      <c r="B5" t="str">
        <f>HYPERLINK("https://www.onsemi.com/PowerSolutions/product.do?id=6N139M","6N139M")</f>
        <v>6N139M</v>
      </c>
      <c r="C5" t="str">
        <f>HYPERLINK("https://www.onsemi.com/pub/Collateral/HCPL2731M-D.pdf","HCPL2731M/D (606kB)")</f>
        <v>HCPL2731M/D (606kB)</v>
      </c>
      <c r="D5" t="s">
        <v>39</v>
      </c>
      <c r="E5" s="2" t="s">
        <v>20</v>
      </c>
      <c r="F5" t="s">
        <v>21</v>
      </c>
      <c r="G5" s="2" t="s">
        <v>28</v>
      </c>
      <c r="H5" s="2" t="s">
        <v>40</v>
      </c>
      <c r="I5" s="2" t="s">
        <v>47</v>
      </c>
      <c r="J5" s="2" t="s">
        <v>22</v>
      </c>
      <c r="K5" s="2" t="s">
        <v>48</v>
      </c>
      <c r="L5" s="2" t="s">
        <v>42</v>
      </c>
      <c r="M5" s="2" t="s">
        <v>43</v>
      </c>
      <c r="N5" s="2"/>
      <c r="O5" s="2" t="s">
        <v>44</v>
      </c>
      <c r="P5" s="2" t="s">
        <v>45</v>
      </c>
      <c r="Q5" s="2"/>
      <c r="R5" s="2"/>
      <c r="S5" s="2"/>
      <c r="T5" s="2" t="s">
        <v>49</v>
      </c>
      <c r="U5" s="2" t="s">
        <v>50</v>
      </c>
      <c r="V5" s="2" t="s">
        <v>32</v>
      </c>
      <c r="W5" s="2"/>
      <c r="X5" s="2"/>
      <c r="Y5" s="2"/>
      <c r="Z5" s="2"/>
      <c r="AA5" s="2"/>
      <c r="AB5" s="2"/>
      <c r="AC5" s="2"/>
      <c r="AD5" s="2" t="s">
        <v>33</v>
      </c>
      <c r="AE5" s="2" t="s">
        <v>34</v>
      </c>
      <c r="AF5" s="2" t="s">
        <v>35</v>
      </c>
      <c r="AG5" s="2" t="s">
        <v>36</v>
      </c>
    </row>
    <row r="6" spans="1:33" ht="25.5">
      <c r="A6" s="4" t="s">
        <v>79</v>
      </c>
      <c r="B6" t="str">
        <f>HYPERLINK("https://www.onsemi.com/PowerSolutions/product.do?id=FODM452","FODM452")</f>
        <v>FODM452</v>
      </c>
      <c r="C6" t="str">
        <f>HYPERLINK("https://www.onsemi.com/pub/Collateral/FODM453-D.pdf","FODM453/D (486kB)")</f>
        <v>FODM453/D (486kB)</v>
      </c>
      <c r="D6" t="s">
        <v>51</v>
      </c>
      <c r="E6" s="2" t="s">
        <v>20</v>
      </c>
      <c r="F6" t="s">
        <v>21</v>
      </c>
      <c r="G6" s="2" t="s">
        <v>22</v>
      </c>
      <c r="H6" s="2" t="s">
        <v>40</v>
      </c>
      <c r="I6" s="2" t="s">
        <v>24</v>
      </c>
      <c r="J6" s="2" t="s">
        <v>22</v>
      </c>
      <c r="K6" s="2" t="s">
        <v>53</v>
      </c>
      <c r="L6" s="2" t="s">
        <v>26</v>
      </c>
      <c r="M6" s="2" t="s">
        <v>27</v>
      </c>
      <c r="N6" s="2"/>
      <c r="O6" s="2" t="s">
        <v>44</v>
      </c>
      <c r="P6" s="2" t="s">
        <v>54</v>
      </c>
      <c r="Q6" s="2"/>
      <c r="R6" s="2"/>
      <c r="S6" s="2"/>
      <c r="T6" s="2" t="s">
        <v>52</v>
      </c>
      <c r="U6" s="2" t="s">
        <v>52</v>
      </c>
      <c r="V6" s="2" t="s">
        <v>55</v>
      </c>
      <c r="W6" s="2"/>
      <c r="X6" s="2"/>
      <c r="Y6" s="2"/>
      <c r="Z6" s="2"/>
      <c r="AA6" s="2"/>
      <c r="AB6" s="2"/>
      <c r="AC6" s="2"/>
      <c r="AD6" s="2" t="s">
        <v>56</v>
      </c>
      <c r="AE6" s="2" t="s">
        <v>34</v>
      </c>
      <c r="AF6" s="2" t="s">
        <v>57</v>
      </c>
      <c r="AG6" s="2" t="s">
        <v>58</v>
      </c>
    </row>
    <row r="7" spans="1:33" ht="25.5">
      <c r="A7" s="4" t="s">
        <v>79</v>
      </c>
      <c r="B7" t="str">
        <f>HYPERLINK("https://www.onsemi.com/PowerSolutions/product.do?id=FODM453","FODM453")</f>
        <v>FODM453</v>
      </c>
      <c r="C7" t="str">
        <f>HYPERLINK("https://www.onsemi.com/pub/Collateral/FODM453-D.pdf","FODM453/D (486kB)")</f>
        <v>FODM453/D (486kB)</v>
      </c>
      <c r="D7" t="s">
        <v>59</v>
      </c>
      <c r="E7" s="2" t="s">
        <v>20</v>
      </c>
      <c r="F7" t="s">
        <v>21</v>
      </c>
      <c r="G7" s="2" t="s">
        <v>22</v>
      </c>
      <c r="H7" s="2" t="s">
        <v>40</v>
      </c>
      <c r="I7" s="2" t="s">
        <v>24</v>
      </c>
      <c r="J7" s="2" t="s">
        <v>22</v>
      </c>
      <c r="K7" s="2" t="s">
        <v>53</v>
      </c>
      <c r="L7" s="2" t="s">
        <v>26</v>
      </c>
      <c r="M7" s="2" t="s">
        <v>27</v>
      </c>
      <c r="N7" s="2"/>
      <c r="O7" s="2" t="s">
        <v>44</v>
      </c>
      <c r="P7" s="2" t="s">
        <v>54</v>
      </c>
      <c r="Q7" s="2"/>
      <c r="R7" s="2"/>
      <c r="S7" s="2"/>
      <c r="T7" s="2" t="s">
        <v>52</v>
      </c>
      <c r="U7" s="2" t="s">
        <v>52</v>
      </c>
      <c r="V7" s="2" t="s">
        <v>60</v>
      </c>
      <c r="W7" s="2"/>
      <c r="X7" s="2"/>
      <c r="Y7" s="2"/>
      <c r="Z7" s="2"/>
      <c r="AA7" s="2"/>
      <c r="AB7" s="2"/>
      <c r="AC7" s="2"/>
      <c r="AD7" s="2" t="s">
        <v>56</v>
      </c>
      <c r="AE7" s="2" t="s">
        <v>34</v>
      </c>
      <c r="AF7" s="2" t="s">
        <v>57</v>
      </c>
      <c r="AG7" s="2" t="s">
        <v>58</v>
      </c>
    </row>
    <row r="8" spans="1:33" ht="25.5">
      <c r="A8" s="4" t="s">
        <v>79</v>
      </c>
      <c r="B8" t="str">
        <f>HYPERLINK("https://www.onsemi.com/PowerSolutions/product.do?id=HCPL0453","HCPL0453")</f>
        <v>HCPL0453</v>
      </c>
      <c r="C8" t="str">
        <f>HYPERLINK("https://www.onsemi.com/pub/Collateral/HCPL0534-D.pdf","HCPL0534/D (864kB)")</f>
        <v>HCPL0534/D (864kB)</v>
      </c>
      <c r="D8" t="s">
        <v>61</v>
      </c>
      <c r="E8" s="2" t="s">
        <v>20</v>
      </c>
      <c r="F8" t="s">
        <v>21</v>
      </c>
      <c r="G8" s="2" t="s">
        <v>22</v>
      </c>
      <c r="H8" s="2" t="s">
        <v>40</v>
      </c>
      <c r="I8" s="2" t="s">
        <v>24</v>
      </c>
      <c r="J8" s="2" t="s">
        <v>22</v>
      </c>
      <c r="K8" s="2" t="s">
        <v>37</v>
      </c>
      <c r="L8" s="2" t="s">
        <v>26</v>
      </c>
      <c r="M8" s="2" t="s">
        <v>27</v>
      </c>
      <c r="N8" s="2"/>
      <c r="O8" s="2" t="s">
        <v>44</v>
      </c>
      <c r="P8" s="2" t="s">
        <v>54</v>
      </c>
      <c r="Q8" s="2"/>
      <c r="R8" s="2"/>
      <c r="S8" s="2"/>
      <c r="T8" s="2" t="s">
        <v>52</v>
      </c>
      <c r="U8" s="2" t="s">
        <v>52</v>
      </c>
      <c r="V8" s="2" t="s">
        <v>60</v>
      </c>
      <c r="W8" s="2"/>
      <c r="X8" s="2"/>
      <c r="Y8" s="2"/>
      <c r="Z8" s="2"/>
      <c r="AA8" s="2"/>
      <c r="AB8" s="2"/>
      <c r="AC8" s="2"/>
      <c r="AD8" s="2" t="s">
        <v>62</v>
      </c>
      <c r="AE8" s="2" t="s">
        <v>34</v>
      </c>
      <c r="AF8" s="2" t="s">
        <v>57</v>
      </c>
      <c r="AG8" s="2" t="s">
        <v>63</v>
      </c>
    </row>
    <row r="9" spans="1:33" ht="25.5">
      <c r="A9" s="4" t="s">
        <v>79</v>
      </c>
      <c r="B9" t="str">
        <f>HYPERLINK("https://www.onsemi.com/PowerSolutions/product.do?id=HCPL0500","HCPL0500")</f>
        <v>HCPL0500</v>
      </c>
      <c r="C9" t="str">
        <f>HYPERLINK("https://www.onsemi.com/pub/Collateral/HCPL0534-D.pdf","HCPL0534/D (864kB)")</f>
        <v>HCPL0534/D (864kB)</v>
      </c>
      <c r="D9" t="s">
        <v>64</v>
      </c>
      <c r="E9" s="2" t="s">
        <v>20</v>
      </c>
      <c r="F9" t="s">
        <v>21</v>
      </c>
      <c r="G9" s="2" t="s">
        <v>22</v>
      </c>
      <c r="H9" s="2" t="s">
        <v>40</v>
      </c>
      <c r="I9" s="2" t="s">
        <v>24</v>
      </c>
      <c r="J9" s="2" t="s">
        <v>22</v>
      </c>
      <c r="K9" s="2" t="s">
        <v>25</v>
      </c>
      <c r="L9" s="2" t="s">
        <v>26</v>
      </c>
      <c r="M9" s="2" t="s">
        <v>27</v>
      </c>
      <c r="N9" s="2"/>
      <c r="O9" s="2" t="s">
        <v>44</v>
      </c>
      <c r="P9" s="2" t="s">
        <v>44</v>
      </c>
      <c r="Q9" s="2"/>
      <c r="R9" s="2"/>
      <c r="S9" s="2"/>
      <c r="T9" s="2" t="s">
        <v>45</v>
      </c>
      <c r="U9" s="2" t="s">
        <v>45</v>
      </c>
      <c r="V9" s="2" t="s">
        <v>32</v>
      </c>
      <c r="W9" s="2"/>
      <c r="X9" s="2"/>
      <c r="Y9" s="2"/>
      <c r="Z9" s="2"/>
      <c r="AA9" s="2"/>
      <c r="AB9" s="2"/>
      <c r="AC9" s="2"/>
      <c r="AD9" s="2" t="s">
        <v>62</v>
      </c>
      <c r="AE9" s="2" t="s">
        <v>34</v>
      </c>
      <c r="AF9" s="2" t="s">
        <v>57</v>
      </c>
      <c r="AG9" s="2" t="s">
        <v>63</v>
      </c>
    </row>
    <row r="10" spans="1:33" ht="25.5">
      <c r="A10" s="4" t="s">
        <v>79</v>
      </c>
      <c r="B10" t="str">
        <f>HYPERLINK("https://www.onsemi.com/PowerSolutions/product.do?id=HCPL0501","HCPL0501")</f>
        <v>HCPL0501</v>
      </c>
      <c r="C10" t="str">
        <f>HYPERLINK("https://www.onsemi.com/pub/Collateral/HCPL0534-D.pdf","HCPL0534/D (864kB)")</f>
        <v>HCPL0534/D (864kB)</v>
      </c>
      <c r="D10" t="s">
        <v>65</v>
      </c>
      <c r="E10" s="2" t="s">
        <v>20</v>
      </c>
      <c r="F10" t="s">
        <v>21</v>
      </c>
      <c r="G10" s="2" t="s">
        <v>22</v>
      </c>
      <c r="H10" s="2" t="s">
        <v>40</v>
      </c>
      <c r="I10" s="2" t="s">
        <v>24</v>
      </c>
      <c r="J10" s="2" t="s">
        <v>22</v>
      </c>
      <c r="K10" s="2" t="s">
        <v>37</v>
      </c>
      <c r="L10" s="2" t="s">
        <v>26</v>
      </c>
      <c r="M10" s="2" t="s">
        <v>27</v>
      </c>
      <c r="N10" s="2"/>
      <c r="O10" s="2" t="s">
        <v>44</v>
      </c>
      <c r="P10" s="2" t="s">
        <v>54</v>
      </c>
      <c r="Q10" s="2"/>
      <c r="R10" s="2"/>
      <c r="S10" s="2"/>
      <c r="T10" s="2" t="s">
        <v>52</v>
      </c>
      <c r="U10" s="2" t="s">
        <v>52</v>
      </c>
      <c r="V10" s="2" t="s">
        <v>32</v>
      </c>
      <c r="W10" s="2"/>
      <c r="X10" s="2"/>
      <c r="Y10" s="2"/>
      <c r="Z10" s="2"/>
      <c r="AA10" s="2"/>
      <c r="AB10" s="2"/>
      <c r="AC10" s="2"/>
      <c r="AD10" s="2" t="s">
        <v>62</v>
      </c>
      <c r="AE10" s="2" t="s">
        <v>34</v>
      </c>
      <c r="AF10" s="2" t="s">
        <v>57</v>
      </c>
      <c r="AG10" s="2" t="s">
        <v>63</v>
      </c>
    </row>
    <row r="11" spans="1:33" ht="25.5">
      <c r="A11" s="4" t="s">
        <v>79</v>
      </c>
      <c r="B11" t="str">
        <f>HYPERLINK("https://www.onsemi.com/PowerSolutions/product.do?id=HCPL0531","HCPL0531")</f>
        <v>HCPL0531</v>
      </c>
      <c r="C11" t="str">
        <f>HYPERLINK("https://www.onsemi.com/pub/Collateral/HCPL0534-D.pdf","HCPL0534/D (864kB)")</f>
        <v>HCPL0534/D (864kB)</v>
      </c>
      <c r="D11" t="s">
        <v>66</v>
      </c>
      <c r="E11" s="2" t="s">
        <v>20</v>
      </c>
      <c r="F11" t="s">
        <v>21</v>
      </c>
      <c r="G11" s="2" t="s">
        <v>22</v>
      </c>
      <c r="H11" s="2" t="s">
        <v>40</v>
      </c>
      <c r="I11" s="2" t="s">
        <v>24</v>
      </c>
      <c r="J11" s="2" t="s">
        <v>67</v>
      </c>
      <c r="K11" s="2" t="s">
        <v>37</v>
      </c>
      <c r="L11" s="2" t="s">
        <v>26</v>
      </c>
      <c r="M11" s="2" t="s">
        <v>27</v>
      </c>
      <c r="N11" s="2"/>
      <c r="O11" s="2" t="s">
        <v>31</v>
      </c>
      <c r="P11" s="2" t="s">
        <v>44</v>
      </c>
      <c r="Q11" s="2"/>
      <c r="R11" s="2"/>
      <c r="S11" s="2"/>
      <c r="T11" s="2" t="s">
        <v>52</v>
      </c>
      <c r="U11" s="2" t="s">
        <v>52</v>
      </c>
      <c r="V11" s="2" t="s">
        <v>32</v>
      </c>
      <c r="W11" s="2"/>
      <c r="X11" s="2"/>
      <c r="Y11" s="2"/>
      <c r="Z11" s="2"/>
      <c r="AA11" s="2"/>
      <c r="AB11" s="2"/>
      <c r="AC11" s="2"/>
      <c r="AD11" s="2" t="s">
        <v>62</v>
      </c>
      <c r="AE11" s="2" t="s">
        <v>34</v>
      </c>
      <c r="AF11" s="2" t="s">
        <v>57</v>
      </c>
      <c r="AG11" s="2" t="s">
        <v>63</v>
      </c>
    </row>
    <row r="12" spans="1:33" ht="25.5">
      <c r="A12" s="4" t="s">
        <v>79</v>
      </c>
      <c r="B12" t="str">
        <f>HYPERLINK("https://www.onsemi.com/PowerSolutions/product.do?id=HCPL0534","HCPL0534")</f>
        <v>HCPL0534</v>
      </c>
      <c r="C12" t="str">
        <f>HYPERLINK("https://www.onsemi.com/pub/Collateral/HCPL0534-D.pdf","HCPL0534/D (864kB)")</f>
        <v>HCPL0534/D (864kB)</v>
      </c>
      <c r="D12" t="s">
        <v>68</v>
      </c>
      <c r="E12" s="2" t="s">
        <v>20</v>
      </c>
      <c r="F12" t="s">
        <v>21</v>
      </c>
      <c r="G12" s="2" t="s">
        <v>22</v>
      </c>
      <c r="H12" s="2" t="s">
        <v>40</v>
      </c>
      <c r="I12" s="2" t="s">
        <v>24</v>
      </c>
      <c r="J12" s="2" t="s">
        <v>67</v>
      </c>
      <c r="K12" s="2" t="s">
        <v>25</v>
      </c>
      <c r="L12" s="2" t="s">
        <v>26</v>
      </c>
      <c r="M12" s="2" t="s">
        <v>27</v>
      </c>
      <c r="N12" s="2"/>
      <c r="O12" s="2" t="s">
        <v>31</v>
      </c>
      <c r="P12" s="2" t="s">
        <v>44</v>
      </c>
      <c r="Q12" s="2"/>
      <c r="R12" s="2"/>
      <c r="S12" s="2"/>
      <c r="T12" s="2" t="s">
        <v>52</v>
      </c>
      <c r="U12" s="2" t="s">
        <v>52</v>
      </c>
      <c r="V12" s="2" t="s">
        <v>60</v>
      </c>
      <c r="W12" s="2"/>
      <c r="X12" s="2"/>
      <c r="Y12" s="2"/>
      <c r="Z12" s="2"/>
      <c r="AA12" s="2"/>
      <c r="AB12" s="2"/>
      <c r="AC12" s="2"/>
      <c r="AD12" s="2" t="s">
        <v>62</v>
      </c>
      <c r="AE12" s="2" t="s">
        <v>34</v>
      </c>
      <c r="AF12" s="2" t="s">
        <v>57</v>
      </c>
      <c r="AG12" s="2" t="s">
        <v>63</v>
      </c>
    </row>
    <row r="13" spans="1:33" ht="25.5">
      <c r="A13" s="4" t="s">
        <v>79</v>
      </c>
      <c r="B13" t="str">
        <f>HYPERLINK("https://www.onsemi.com/PowerSolutions/product.do?id=HCPL0700","HCPL0700")</f>
        <v>HCPL0700</v>
      </c>
      <c r="C13" t="str">
        <f>HYPERLINK("https://www.onsemi.com/pub/Collateral/HCPL0731-D.pdf","HCPL0731/D (634kB)")</f>
        <v>HCPL0731/D (634kB)</v>
      </c>
      <c r="D13" t="s">
        <v>69</v>
      </c>
      <c r="E13" s="2" t="s">
        <v>20</v>
      </c>
      <c r="F13" t="s">
        <v>21</v>
      </c>
      <c r="G13" s="2" t="s">
        <v>28</v>
      </c>
      <c r="H13" s="2" t="s">
        <v>40</v>
      </c>
      <c r="I13" s="2" t="s">
        <v>25</v>
      </c>
      <c r="J13" s="2" t="s">
        <v>22</v>
      </c>
      <c r="K13" s="2" t="s">
        <v>41</v>
      </c>
      <c r="L13" s="2" t="s">
        <v>70</v>
      </c>
      <c r="M13" s="2" t="s">
        <v>43</v>
      </c>
      <c r="N13" s="2"/>
      <c r="O13" s="2" t="s">
        <v>44</v>
      </c>
      <c r="P13" s="2" t="s">
        <v>45</v>
      </c>
      <c r="Q13" s="2"/>
      <c r="R13" s="2"/>
      <c r="S13" s="2"/>
      <c r="T13" s="2" t="s">
        <v>32</v>
      </c>
      <c r="U13" s="2" t="s">
        <v>46</v>
      </c>
      <c r="V13" s="2" t="s">
        <v>32</v>
      </c>
      <c r="W13" s="2"/>
      <c r="X13" s="2"/>
      <c r="Y13" s="2"/>
      <c r="Z13" s="2"/>
      <c r="AA13" s="2"/>
      <c r="AB13" s="2"/>
      <c r="AC13" s="2"/>
      <c r="AD13" s="2" t="s">
        <v>62</v>
      </c>
      <c r="AE13" s="2" t="s">
        <v>34</v>
      </c>
      <c r="AF13" s="2" t="s">
        <v>57</v>
      </c>
      <c r="AG13" s="2" t="s">
        <v>63</v>
      </c>
    </row>
    <row r="14" spans="1:33" ht="25.5">
      <c r="A14" s="4" t="s">
        <v>79</v>
      </c>
      <c r="B14" t="str">
        <f>HYPERLINK("https://www.onsemi.com/PowerSolutions/product.do?id=HCPL0701","HCPL0701")</f>
        <v>HCPL0701</v>
      </c>
      <c r="C14" t="str">
        <f>HYPERLINK("https://www.onsemi.com/pub/Collateral/HCPL0731-D.pdf","HCPL0731/D (634kB)")</f>
        <v>HCPL0731/D (634kB)</v>
      </c>
      <c r="D14" t="s">
        <v>69</v>
      </c>
      <c r="E14" s="2" t="s">
        <v>20</v>
      </c>
      <c r="F14" t="s">
        <v>21</v>
      </c>
      <c r="G14" s="2" t="s">
        <v>28</v>
      </c>
      <c r="H14" s="2" t="s">
        <v>40</v>
      </c>
      <c r="I14" s="2" t="s">
        <v>47</v>
      </c>
      <c r="J14" s="2" t="s">
        <v>22</v>
      </c>
      <c r="K14" s="2" t="s">
        <v>48</v>
      </c>
      <c r="L14" s="2" t="s">
        <v>70</v>
      </c>
      <c r="M14" s="2" t="s">
        <v>43</v>
      </c>
      <c r="N14" s="2"/>
      <c r="O14" s="2" t="s">
        <v>44</v>
      </c>
      <c r="P14" s="2" t="s">
        <v>45</v>
      </c>
      <c r="Q14" s="2"/>
      <c r="R14" s="2"/>
      <c r="S14" s="2"/>
      <c r="T14" s="2" t="s">
        <v>32</v>
      </c>
      <c r="U14" s="2" t="s">
        <v>46</v>
      </c>
      <c r="V14" s="2" t="s">
        <v>32</v>
      </c>
      <c r="W14" s="2"/>
      <c r="X14" s="2"/>
      <c r="Y14" s="2"/>
      <c r="Z14" s="2"/>
      <c r="AA14" s="2"/>
      <c r="AB14" s="2"/>
      <c r="AC14" s="2"/>
      <c r="AD14" s="2" t="s">
        <v>62</v>
      </c>
      <c r="AE14" s="2" t="s">
        <v>34</v>
      </c>
      <c r="AF14" s="2" t="s">
        <v>57</v>
      </c>
      <c r="AG14" s="2" t="s">
        <v>63</v>
      </c>
    </row>
    <row r="15" spans="1:33" ht="25.5">
      <c r="A15" s="4" t="s">
        <v>79</v>
      </c>
      <c r="B15" t="str">
        <f>HYPERLINK("https://www.onsemi.com/PowerSolutions/product.do?id=HCPL0731","HCPL0731")</f>
        <v>HCPL0731</v>
      </c>
      <c r="C15" t="str">
        <f>HYPERLINK("https://www.onsemi.com/pub/Collateral/HCPL0731-D.pdf","HCPL0731/D (634kB)")</f>
        <v>HCPL0731/D (634kB)</v>
      </c>
      <c r="D15" t="s">
        <v>71</v>
      </c>
      <c r="E15" s="2" t="s">
        <v>20</v>
      </c>
      <c r="F15" t="s">
        <v>21</v>
      </c>
      <c r="G15" s="2" t="s">
        <v>28</v>
      </c>
      <c r="H15" s="2" t="s">
        <v>40</v>
      </c>
      <c r="I15" s="2" t="s">
        <v>47</v>
      </c>
      <c r="J15" s="2" t="s">
        <v>67</v>
      </c>
      <c r="K15" s="2" t="s">
        <v>48</v>
      </c>
      <c r="L15" s="2" t="s">
        <v>70</v>
      </c>
      <c r="M15" s="2" t="s">
        <v>43</v>
      </c>
      <c r="N15" s="2"/>
      <c r="O15" s="2" t="s">
        <v>44</v>
      </c>
      <c r="P15" s="2" t="s">
        <v>72</v>
      </c>
      <c r="Q15" s="2"/>
      <c r="R15" s="2"/>
      <c r="S15" s="2"/>
      <c r="T15" s="2" t="s">
        <v>53</v>
      </c>
      <c r="U15" s="2" t="s">
        <v>46</v>
      </c>
      <c r="V15" s="2" t="s">
        <v>32</v>
      </c>
      <c r="W15" s="2"/>
      <c r="X15" s="2"/>
      <c r="Y15" s="2"/>
      <c r="Z15" s="2"/>
      <c r="AA15" s="2"/>
      <c r="AB15" s="2"/>
      <c r="AC15" s="2"/>
      <c r="AD15" s="2" t="s">
        <v>62</v>
      </c>
      <c r="AE15" s="2" t="s">
        <v>34</v>
      </c>
      <c r="AF15" s="2" t="s">
        <v>57</v>
      </c>
      <c r="AG15" s="2" t="s">
        <v>63</v>
      </c>
    </row>
    <row r="16" spans="1:33" ht="25.5">
      <c r="A16" s="4" t="s">
        <v>79</v>
      </c>
      <c r="B16" t="str">
        <f>HYPERLINK("https://www.onsemi.com/PowerSolutions/product.do?id=HCPL2530","HCPL2530")</f>
        <v>HCPL2530</v>
      </c>
      <c r="C16" t="str">
        <f>HYPERLINK("https://www.onsemi.com/pub/Collateral/HCPL2531-D.PDF","HCPL2531/D (658kB)")</f>
        <v>HCPL2531/D (658kB)</v>
      </c>
      <c r="D16" t="s">
        <v>73</v>
      </c>
      <c r="E16" s="2" t="s">
        <v>20</v>
      </c>
      <c r="F16" t="s">
        <v>21</v>
      </c>
      <c r="G16" s="2" t="s">
        <v>22</v>
      </c>
      <c r="H16" s="2" t="s">
        <v>40</v>
      </c>
      <c r="I16" s="2" t="s">
        <v>24</v>
      </c>
      <c r="J16" s="2" t="s">
        <v>67</v>
      </c>
      <c r="K16" s="2" t="s">
        <v>25</v>
      </c>
      <c r="L16" s="2" t="s">
        <v>26</v>
      </c>
      <c r="M16" s="2" t="s">
        <v>27</v>
      </c>
      <c r="N16" s="2"/>
      <c r="O16" s="2" t="s">
        <v>31</v>
      </c>
      <c r="P16" s="2" t="s">
        <v>44</v>
      </c>
      <c r="Q16" s="2"/>
      <c r="R16" s="2"/>
      <c r="S16" s="2"/>
      <c r="T16" s="2" t="s">
        <v>45</v>
      </c>
      <c r="U16" s="2" t="s">
        <v>45</v>
      </c>
      <c r="V16" s="2" t="s">
        <v>32</v>
      </c>
      <c r="W16" s="2"/>
      <c r="X16" s="2"/>
      <c r="Y16" s="2"/>
      <c r="Z16" s="2"/>
      <c r="AA16" s="2"/>
      <c r="AB16" s="2"/>
      <c r="AC16" s="2"/>
      <c r="AD16" s="2" t="s">
        <v>62</v>
      </c>
      <c r="AE16" s="2" t="s">
        <v>74</v>
      </c>
      <c r="AF16" s="2" t="s">
        <v>35</v>
      </c>
      <c r="AG16" s="2" t="s">
        <v>36</v>
      </c>
    </row>
    <row r="17" spans="1:33" ht="25.5">
      <c r="A17" s="4" t="s">
        <v>79</v>
      </c>
      <c r="B17" t="str">
        <f>HYPERLINK("https://www.onsemi.com/PowerSolutions/product.do?id=HCPL2530M","HCPL2530M")</f>
        <v>HCPL2530M</v>
      </c>
      <c r="C17" t="str">
        <f>HYPERLINK("https://www.onsemi.com/pub/Collateral/HCPL2530M-D.pdf","HCPL2530M/D (664kB)")</f>
        <v>HCPL2530M/D (664kB)</v>
      </c>
      <c r="D17" t="s">
        <v>19</v>
      </c>
      <c r="E17" s="2" t="s">
        <v>20</v>
      </c>
      <c r="F17" t="s">
        <v>21</v>
      </c>
      <c r="G17" s="2" t="s">
        <v>22</v>
      </c>
      <c r="H17" s="2" t="s">
        <v>40</v>
      </c>
      <c r="I17" s="2" t="s">
        <v>24</v>
      </c>
      <c r="J17" s="2" t="s">
        <v>67</v>
      </c>
      <c r="K17" s="2" t="s">
        <v>25</v>
      </c>
      <c r="L17" s="2" t="s">
        <v>26</v>
      </c>
      <c r="M17" s="2" t="s">
        <v>27</v>
      </c>
      <c r="N17" s="2"/>
      <c r="O17" s="2" t="s">
        <v>31</v>
      </c>
      <c r="P17" s="2" t="s">
        <v>44</v>
      </c>
      <c r="Q17" s="2"/>
      <c r="R17" s="2"/>
      <c r="S17" s="2"/>
      <c r="T17" s="2" t="s">
        <v>45</v>
      </c>
      <c r="U17" s="2" t="s">
        <v>45</v>
      </c>
      <c r="V17" s="2" t="s">
        <v>32</v>
      </c>
      <c r="W17" s="2"/>
      <c r="X17" s="2"/>
      <c r="Y17" s="2"/>
      <c r="Z17" s="2"/>
      <c r="AA17" s="2"/>
      <c r="AB17" s="2"/>
      <c r="AC17" s="2"/>
      <c r="AD17" s="2" t="s">
        <v>33</v>
      </c>
      <c r="AE17" s="2" t="s">
        <v>34</v>
      </c>
      <c r="AF17" s="2" t="s">
        <v>35</v>
      </c>
      <c r="AG17" s="2" t="s">
        <v>36</v>
      </c>
    </row>
    <row r="18" spans="1:33" ht="25.5">
      <c r="A18" s="4" t="s">
        <v>79</v>
      </c>
      <c r="B18" t="str">
        <f>HYPERLINK("https://www.onsemi.com/PowerSolutions/product.do?id=HCPL2531","HCPL2531")</f>
        <v>HCPL2531</v>
      </c>
      <c r="C18" t="str">
        <f>HYPERLINK("https://www.onsemi.com/pub/Collateral/HCPL2531-D.PDF","HCPL2531/D (658kB)")</f>
        <v>HCPL2531/D (658kB)</v>
      </c>
      <c r="D18" t="s">
        <v>73</v>
      </c>
      <c r="E18" s="2" t="s">
        <v>20</v>
      </c>
      <c r="F18" t="s">
        <v>21</v>
      </c>
      <c r="G18" s="2" t="s">
        <v>22</v>
      </c>
      <c r="H18" s="2" t="s">
        <v>40</v>
      </c>
      <c r="I18" s="2" t="s">
        <v>24</v>
      </c>
      <c r="J18" s="2" t="s">
        <v>67</v>
      </c>
      <c r="K18" s="2" t="s">
        <v>37</v>
      </c>
      <c r="L18" s="2" t="s">
        <v>26</v>
      </c>
      <c r="M18" s="2" t="s">
        <v>27</v>
      </c>
      <c r="N18" s="2"/>
      <c r="O18" s="2" t="s">
        <v>31</v>
      </c>
      <c r="P18" s="2" t="s">
        <v>44</v>
      </c>
      <c r="Q18" s="2"/>
      <c r="R18" s="2"/>
      <c r="S18" s="2"/>
      <c r="T18" s="2" t="s">
        <v>52</v>
      </c>
      <c r="U18" s="2" t="s">
        <v>52</v>
      </c>
      <c r="V18" s="2" t="s">
        <v>32</v>
      </c>
      <c r="W18" s="2"/>
      <c r="X18" s="2"/>
      <c r="Y18" s="2"/>
      <c r="Z18" s="2"/>
      <c r="AA18" s="2"/>
      <c r="AB18" s="2"/>
      <c r="AC18" s="2"/>
      <c r="AD18" s="2" t="s">
        <v>62</v>
      </c>
      <c r="AE18" s="2" t="s">
        <v>74</v>
      </c>
      <c r="AF18" s="2" t="s">
        <v>35</v>
      </c>
      <c r="AG18" s="2" t="s">
        <v>36</v>
      </c>
    </row>
    <row r="19" spans="1:33" ht="25.5">
      <c r="A19" s="4" t="s">
        <v>79</v>
      </c>
      <c r="B19" t="str">
        <f>HYPERLINK("https://www.onsemi.com/PowerSolutions/product.do?id=HCPL2531M","HCPL2531M")</f>
        <v>HCPL2531M</v>
      </c>
      <c r="C19" t="str">
        <f>HYPERLINK("https://www.onsemi.com/pub/Collateral/HCPL2530M-D.pdf","HCPL2530M/D (664kB)")</f>
        <v>HCPL2530M/D (664kB)</v>
      </c>
      <c r="D19" t="s">
        <v>19</v>
      </c>
      <c r="E19" s="2" t="s">
        <v>20</v>
      </c>
      <c r="F19" t="s">
        <v>21</v>
      </c>
      <c r="G19" s="2" t="s">
        <v>22</v>
      </c>
      <c r="H19" s="2" t="s">
        <v>40</v>
      </c>
      <c r="I19" s="2" t="s">
        <v>24</v>
      </c>
      <c r="J19" s="2" t="s">
        <v>67</v>
      </c>
      <c r="K19" s="2" t="s">
        <v>37</v>
      </c>
      <c r="L19" s="2" t="s">
        <v>26</v>
      </c>
      <c r="M19" s="2" t="s">
        <v>27</v>
      </c>
      <c r="N19" s="2"/>
      <c r="O19" s="2" t="s">
        <v>31</v>
      </c>
      <c r="P19" s="2" t="s">
        <v>44</v>
      </c>
      <c r="Q19" s="2"/>
      <c r="R19" s="2"/>
      <c r="S19" s="2"/>
      <c r="T19" s="2" t="s">
        <v>52</v>
      </c>
      <c r="U19" s="2" t="s">
        <v>52</v>
      </c>
      <c r="V19" s="2" t="s">
        <v>32</v>
      </c>
      <c r="W19" s="2"/>
      <c r="X19" s="2"/>
      <c r="Y19" s="2"/>
      <c r="Z19" s="2"/>
      <c r="AA19" s="2"/>
      <c r="AB19" s="2"/>
      <c r="AC19" s="2"/>
      <c r="AD19" s="2" t="s">
        <v>33</v>
      </c>
      <c r="AE19" s="2" t="s">
        <v>34</v>
      </c>
      <c r="AF19" s="2" t="s">
        <v>35</v>
      </c>
      <c r="AG19" s="2" t="s">
        <v>36</v>
      </c>
    </row>
    <row r="20" spans="1:33" ht="25.5">
      <c r="A20" s="4" t="s">
        <v>79</v>
      </c>
      <c r="B20" t="str">
        <f>HYPERLINK("https://www.onsemi.com/PowerSolutions/product.do?id=HCPL2730","HCPL2730")</f>
        <v>HCPL2730</v>
      </c>
      <c r="C20" t="str">
        <f>HYPERLINK("https://www.onsemi.com/pub/Collateral/HCPL2731-D.PDF","HCPL2731/D (593kB)")</f>
        <v>HCPL2731/D (593kB)</v>
      </c>
      <c r="D20" t="s">
        <v>75</v>
      </c>
      <c r="E20" s="2" t="s">
        <v>20</v>
      </c>
      <c r="F20" t="s">
        <v>21</v>
      </c>
      <c r="G20" s="2" t="s">
        <v>28</v>
      </c>
      <c r="H20" s="2" t="s">
        <v>40</v>
      </c>
      <c r="I20" s="2" t="s">
        <v>25</v>
      </c>
      <c r="J20" s="2" t="s">
        <v>67</v>
      </c>
      <c r="K20" s="2" t="s">
        <v>41</v>
      </c>
      <c r="L20" s="2" t="s">
        <v>42</v>
      </c>
      <c r="M20" s="2" t="s">
        <v>43</v>
      </c>
      <c r="N20" s="2"/>
      <c r="O20" s="2" t="s">
        <v>44</v>
      </c>
      <c r="P20" s="2" t="s">
        <v>72</v>
      </c>
      <c r="Q20" s="2"/>
      <c r="R20" s="2"/>
      <c r="S20" s="2"/>
      <c r="T20" s="2" t="s">
        <v>53</v>
      </c>
      <c r="U20" s="2" t="s">
        <v>46</v>
      </c>
      <c r="V20" s="2" t="s">
        <v>32</v>
      </c>
      <c r="W20" s="2"/>
      <c r="X20" s="2"/>
      <c r="Y20" s="2"/>
      <c r="Z20" s="2"/>
      <c r="AA20" s="2"/>
      <c r="AB20" s="2"/>
      <c r="AC20" s="2"/>
      <c r="AD20" s="2" t="s">
        <v>62</v>
      </c>
      <c r="AE20" s="2" t="s">
        <v>34</v>
      </c>
      <c r="AF20" s="2" t="s">
        <v>57</v>
      </c>
      <c r="AG20" s="2" t="s">
        <v>36</v>
      </c>
    </row>
    <row r="21" spans="1:33" ht="25.5">
      <c r="A21" s="4" t="s">
        <v>79</v>
      </c>
      <c r="B21" t="str">
        <f>HYPERLINK("https://www.onsemi.com/PowerSolutions/product.do?id=HCPL2731","HCPL2731")</f>
        <v>HCPL2731</v>
      </c>
      <c r="C21" t="str">
        <f>HYPERLINK("https://www.onsemi.com/pub/Collateral/HCPL2731-D.PDF","HCPL2731/D (593kB)")</f>
        <v>HCPL2731/D (593kB)</v>
      </c>
      <c r="D21" t="s">
        <v>75</v>
      </c>
      <c r="E21" s="2" t="s">
        <v>20</v>
      </c>
      <c r="F21" t="s">
        <v>21</v>
      </c>
      <c r="G21" s="2" t="s">
        <v>28</v>
      </c>
      <c r="H21" s="2" t="s">
        <v>40</v>
      </c>
      <c r="I21" s="2" t="s">
        <v>47</v>
      </c>
      <c r="J21" s="2" t="s">
        <v>67</v>
      </c>
      <c r="K21" s="2" t="s">
        <v>48</v>
      </c>
      <c r="L21" s="2" t="s">
        <v>42</v>
      </c>
      <c r="M21" s="2" t="s">
        <v>43</v>
      </c>
      <c r="N21" s="2"/>
      <c r="O21" s="2" t="s">
        <v>44</v>
      </c>
      <c r="P21" s="2" t="s">
        <v>72</v>
      </c>
      <c r="Q21" s="2"/>
      <c r="R21" s="2"/>
      <c r="S21" s="2"/>
      <c r="T21" s="2" t="s">
        <v>53</v>
      </c>
      <c r="U21" s="2" t="s">
        <v>46</v>
      </c>
      <c r="V21" s="2" t="s">
        <v>32</v>
      </c>
      <c r="W21" s="2"/>
      <c r="X21" s="2"/>
      <c r="Y21" s="2"/>
      <c r="Z21" s="2"/>
      <c r="AA21" s="2"/>
      <c r="AB21" s="2"/>
      <c r="AC21" s="2"/>
      <c r="AD21" s="2" t="s">
        <v>62</v>
      </c>
      <c r="AE21" s="2" t="s">
        <v>34</v>
      </c>
      <c r="AF21" s="2" t="s">
        <v>57</v>
      </c>
      <c r="AG21" s="2" t="s">
        <v>36</v>
      </c>
    </row>
    <row r="22" spans="1:33" ht="25.5">
      <c r="A22" s="4" t="s">
        <v>79</v>
      </c>
      <c r="B22" t="str">
        <f>HYPERLINK("https://www.onsemi.com/PowerSolutions/product.do?id=HCPL2731M","HCPL2731M")</f>
        <v>HCPL2731M</v>
      </c>
      <c r="C22" t="str">
        <f>HYPERLINK("https://www.onsemi.com/pub/Collateral/HCPL2731M-D.pdf","HCPL2731M/D (606kB)")</f>
        <v>HCPL2731M/D (606kB)</v>
      </c>
      <c r="D22" t="s">
        <v>76</v>
      </c>
      <c r="E22" s="2" t="s">
        <v>20</v>
      </c>
      <c r="F22" t="s">
        <v>21</v>
      </c>
      <c r="G22" s="2" t="s">
        <v>28</v>
      </c>
      <c r="H22" s="2" t="s">
        <v>40</v>
      </c>
      <c r="I22" s="2" t="s">
        <v>47</v>
      </c>
      <c r="J22" s="2" t="s">
        <v>67</v>
      </c>
      <c r="K22" s="2" t="s">
        <v>48</v>
      </c>
      <c r="L22" s="2" t="s">
        <v>42</v>
      </c>
      <c r="M22" s="2" t="s">
        <v>43</v>
      </c>
      <c r="N22" s="2"/>
      <c r="O22" s="2" t="s">
        <v>44</v>
      </c>
      <c r="P22" s="2" t="s">
        <v>72</v>
      </c>
      <c r="Q22" s="2"/>
      <c r="R22" s="2"/>
      <c r="S22" s="2"/>
      <c r="T22" s="2" t="s">
        <v>53</v>
      </c>
      <c r="U22" s="2" t="s">
        <v>46</v>
      </c>
      <c r="V22" s="2" t="s">
        <v>32</v>
      </c>
      <c r="W22" s="2"/>
      <c r="X22" s="2"/>
      <c r="Y22" s="2"/>
      <c r="Z22" s="2"/>
      <c r="AA22" s="2"/>
      <c r="AB22" s="2"/>
      <c r="AC22" s="2"/>
      <c r="AD22" s="2" t="s">
        <v>33</v>
      </c>
      <c r="AE22" s="2" t="s">
        <v>34</v>
      </c>
      <c r="AF22" s="2" t="s">
        <v>35</v>
      </c>
      <c r="AG22" s="2" t="s">
        <v>36</v>
      </c>
    </row>
    <row r="23" spans="1:33" ht="25.5">
      <c r="A23" s="4" t="s">
        <v>79</v>
      </c>
      <c r="B23" t="str">
        <f>HYPERLINK("https://www.onsemi.com/PowerSolutions/product.do?id=HCPL4503M","HCPL4503M")</f>
        <v>HCPL4503M</v>
      </c>
      <c r="C23" t="str">
        <f>HYPERLINK("https://www.onsemi.com/pub/Collateral/HCPL2530M-D.pdf","HCPL2530M/D (664kB)")</f>
        <v>HCPL2530M/D (664kB)</v>
      </c>
      <c r="D23" t="s">
        <v>77</v>
      </c>
      <c r="E23" s="2" t="s">
        <v>20</v>
      </c>
      <c r="F23" t="s">
        <v>21</v>
      </c>
      <c r="G23" s="2" t="s">
        <v>22</v>
      </c>
      <c r="H23" s="2" t="s">
        <v>40</v>
      </c>
      <c r="I23" s="2" t="s">
        <v>24</v>
      </c>
      <c r="J23" s="2" t="s">
        <v>22</v>
      </c>
      <c r="K23" s="2" t="s">
        <v>37</v>
      </c>
      <c r="L23" s="2" t="s">
        <v>26</v>
      </c>
      <c r="M23" s="2" t="s">
        <v>27</v>
      </c>
      <c r="N23" s="2"/>
      <c r="O23" s="2" t="s">
        <v>31</v>
      </c>
      <c r="P23" s="2" t="s">
        <v>54</v>
      </c>
      <c r="Q23" s="2"/>
      <c r="R23" s="2"/>
      <c r="S23" s="2"/>
      <c r="T23" s="2" t="s">
        <v>52</v>
      </c>
      <c r="U23" s="2" t="s">
        <v>52</v>
      </c>
      <c r="V23" s="2" t="s">
        <v>24</v>
      </c>
      <c r="W23" s="2"/>
      <c r="X23" s="2"/>
      <c r="Y23" s="2"/>
      <c r="Z23" s="2"/>
      <c r="AA23" s="2"/>
      <c r="AB23" s="2"/>
      <c r="AC23" s="2"/>
      <c r="AD23" s="2" t="s">
        <v>33</v>
      </c>
      <c r="AE23" s="2" t="s">
        <v>34</v>
      </c>
      <c r="AF23" s="2" t="s">
        <v>35</v>
      </c>
      <c r="AG23" s="2" t="s">
        <v>36</v>
      </c>
    </row>
    <row r="24" spans="1:33" ht="25.5">
      <c r="A24" s="5" t="s">
        <v>84</v>
      </c>
      <c r="B24" t="str">
        <f>HYPERLINK("https://www.onsemi.com/PowerSolutions/product.do?id=FOD8480","FOD8480")</f>
        <v>FOD8480</v>
      </c>
      <c r="C24" t="str">
        <f>HYPERLINK("https://www.onsemi.com/pub/Collateral/FOD8480-D.PDF","FOD8480/D (945kB)")</f>
        <v>FOD8480/D (945kB)</v>
      </c>
      <c r="D24" t="s">
        <v>85</v>
      </c>
      <c r="E24" s="2" t="s">
        <v>20</v>
      </c>
      <c r="F24" t="s">
        <v>86</v>
      </c>
      <c r="G24" s="2" t="s">
        <v>87</v>
      </c>
      <c r="H24" s="2" t="s">
        <v>23</v>
      </c>
      <c r="I24" s="2" t="s">
        <v>24</v>
      </c>
      <c r="J24" s="2" t="s">
        <v>22</v>
      </c>
      <c r="K24" s="2"/>
      <c r="L24" s="2"/>
      <c r="M24" s="2"/>
      <c r="N24" s="2" t="s">
        <v>88</v>
      </c>
      <c r="O24" s="2" t="s">
        <v>31</v>
      </c>
      <c r="P24" s="2" t="s">
        <v>89</v>
      </c>
      <c r="Q24" s="2" t="s">
        <v>41</v>
      </c>
      <c r="R24" s="2" t="s">
        <v>41</v>
      </c>
      <c r="S24" s="2" t="s">
        <v>90</v>
      </c>
      <c r="T24" s="2"/>
      <c r="U24" s="2"/>
      <c r="V24" s="2" t="s">
        <v>60</v>
      </c>
      <c r="W24" s="2"/>
      <c r="X24" s="2"/>
      <c r="Y24" s="2"/>
      <c r="Z24" s="2"/>
      <c r="AA24" s="2"/>
      <c r="AB24" s="2"/>
      <c r="AC24" s="2"/>
      <c r="AD24" s="2" t="s">
        <v>33</v>
      </c>
      <c r="AE24" s="2" t="s">
        <v>34</v>
      </c>
      <c r="AF24" s="2" t="s">
        <v>35</v>
      </c>
      <c r="AG24" s="2" t="s">
        <v>91</v>
      </c>
    </row>
    <row r="25" spans="1:33" ht="25.5">
      <c r="A25" s="5" t="s">
        <v>84</v>
      </c>
      <c r="B25" t="str">
        <f>HYPERLINK("https://www.onsemi.com/PowerSolutions/product.do?id=FOD8482","FOD8482")</f>
        <v>FOD8482</v>
      </c>
      <c r="C25" t="str">
        <f>HYPERLINK("https://www.onsemi.com/pub/Collateral/FOD8480-D.PDF","FOD8480/D (945kB)")</f>
        <v>FOD8480/D (945kB)</v>
      </c>
      <c r="D25" t="s">
        <v>85</v>
      </c>
      <c r="E25" s="2" t="s">
        <v>20</v>
      </c>
      <c r="F25" t="s">
        <v>86</v>
      </c>
      <c r="G25" s="2" t="s">
        <v>87</v>
      </c>
      <c r="H25" s="2" t="s">
        <v>23</v>
      </c>
      <c r="I25" s="2" t="s">
        <v>24</v>
      </c>
      <c r="J25" s="2" t="s">
        <v>22</v>
      </c>
      <c r="K25" s="2"/>
      <c r="L25" s="2"/>
      <c r="M25" s="2"/>
      <c r="N25" s="2" t="s">
        <v>72</v>
      </c>
      <c r="O25" s="2" t="s">
        <v>31</v>
      </c>
      <c r="P25" s="2" t="s">
        <v>89</v>
      </c>
      <c r="Q25" s="2" t="s">
        <v>41</v>
      </c>
      <c r="R25" s="2" t="s">
        <v>41</v>
      </c>
      <c r="S25" s="2" t="s">
        <v>90</v>
      </c>
      <c r="T25" s="2"/>
      <c r="U25" s="2"/>
      <c r="V25" s="2" t="s">
        <v>60</v>
      </c>
      <c r="W25" s="2"/>
      <c r="X25" s="2"/>
      <c r="Y25" s="2"/>
      <c r="Z25" s="2"/>
      <c r="AA25" s="2"/>
      <c r="AB25" s="2"/>
      <c r="AC25" s="2"/>
      <c r="AD25" s="2" t="s">
        <v>33</v>
      </c>
      <c r="AE25" s="2" t="s">
        <v>34</v>
      </c>
      <c r="AF25" s="2" t="s">
        <v>35</v>
      </c>
      <c r="AG25" s="2" t="s">
        <v>91</v>
      </c>
    </row>
    <row r="26" spans="1:33" ht="25.5">
      <c r="A26" s="5" t="s">
        <v>84</v>
      </c>
      <c r="B26" t="str">
        <f>HYPERLINK("https://www.onsemi.com/PowerSolutions/product.do?id=6N137M","6N137M")</f>
        <v>6N137M</v>
      </c>
      <c r="C26" t="str">
        <f>HYPERLINK("https://www.onsemi.com/pub/Collateral/HCPL2631M-D.pdf","HCPL2631M/D (713kB)")</f>
        <v>HCPL2631M/D (713kB)</v>
      </c>
      <c r="D26" t="s">
        <v>92</v>
      </c>
      <c r="E26" s="2" t="s">
        <v>20</v>
      </c>
      <c r="F26" t="s">
        <v>21</v>
      </c>
      <c r="G26" s="2" t="s">
        <v>32</v>
      </c>
      <c r="H26" s="2" t="s">
        <v>23</v>
      </c>
      <c r="I26" s="2" t="s">
        <v>88</v>
      </c>
      <c r="J26" s="2" t="s">
        <v>22</v>
      </c>
      <c r="K26" s="2"/>
      <c r="L26" s="2"/>
      <c r="M26" s="2"/>
      <c r="N26" s="2" t="s">
        <v>93</v>
      </c>
      <c r="O26" s="2" t="s">
        <v>94</v>
      </c>
      <c r="P26" s="2" t="s">
        <v>95</v>
      </c>
      <c r="Q26" s="2" t="s">
        <v>35</v>
      </c>
      <c r="R26" s="2" t="s">
        <v>35</v>
      </c>
      <c r="S26" s="2" t="s">
        <v>46</v>
      </c>
      <c r="T26" s="2"/>
      <c r="U26" s="2"/>
      <c r="V26" s="2" t="s">
        <v>32</v>
      </c>
      <c r="W26" s="2"/>
      <c r="X26" s="2"/>
      <c r="Y26" s="2"/>
      <c r="Z26" s="2"/>
      <c r="AA26" s="2"/>
      <c r="AB26" s="2"/>
      <c r="AC26" s="2"/>
      <c r="AD26" s="2" t="s">
        <v>33</v>
      </c>
      <c r="AE26" s="2" t="s">
        <v>34</v>
      </c>
      <c r="AF26" s="2" t="s">
        <v>35</v>
      </c>
      <c r="AG26" s="2" t="s">
        <v>36</v>
      </c>
    </row>
    <row r="27" spans="1:33" ht="25.5">
      <c r="A27" s="5" t="s">
        <v>84</v>
      </c>
      <c r="B27" t="str">
        <f>HYPERLINK("https://www.onsemi.com/PowerSolutions/product.do?id=FOD0710","FOD0710")</f>
        <v>FOD0710</v>
      </c>
      <c r="C27" t="str">
        <f>HYPERLINK("https://www.onsemi.com/pub/Collateral/FOD0721-D.pdf","FOD0721/D (737kB)")</f>
        <v>FOD0721/D (737kB)</v>
      </c>
      <c r="D27" t="s">
        <v>96</v>
      </c>
      <c r="E27" s="2" t="s">
        <v>20</v>
      </c>
      <c r="F27" t="s">
        <v>21</v>
      </c>
      <c r="G27" s="2" t="s">
        <v>97</v>
      </c>
      <c r="H27" s="2" t="s">
        <v>23</v>
      </c>
      <c r="I27" s="2" t="s">
        <v>88</v>
      </c>
      <c r="J27" s="2" t="s">
        <v>22</v>
      </c>
      <c r="K27" s="2"/>
      <c r="L27" s="2"/>
      <c r="M27" s="2"/>
      <c r="N27" s="2" t="s">
        <v>42</v>
      </c>
      <c r="O27" s="2" t="s">
        <v>28</v>
      </c>
      <c r="P27" s="2" t="s">
        <v>98</v>
      </c>
      <c r="Q27" s="2" t="s">
        <v>60</v>
      </c>
      <c r="R27" s="2" t="s">
        <v>60</v>
      </c>
      <c r="S27" s="2" t="s">
        <v>99</v>
      </c>
      <c r="T27" s="2"/>
      <c r="U27" s="2"/>
      <c r="V27" s="2" t="s">
        <v>53</v>
      </c>
      <c r="W27" s="2"/>
      <c r="X27" s="2"/>
      <c r="Y27" s="2"/>
      <c r="Z27" s="2"/>
      <c r="AA27" s="2"/>
      <c r="AB27" s="2"/>
      <c r="AC27" s="2"/>
      <c r="AD27" s="2" t="s">
        <v>56</v>
      </c>
      <c r="AE27" s="2" t="s">
        <v>34</v>
      </c>
      <c r="AF27" s="2" t="s">
        <v>35</v>
      </c>
      <c r="AG27" s="2" t="s">
        <v>63</v>
      </c>
    </row>
    <row r="28" spans="1:33" ht="25.5">
      <c r="A28" s="5" t="s">
        <v>84</v>
      </c>
      <c r="B28" t="str">
        <f>HYPERLINK("https://www.onsemi.com/PowerSolutions/product.do?id=FOD0720","FOD0720")</f>
        <v>FOD0720</v>
      </c>
      <c r="C28" t="str">
        <f>HYPERLINK("https://www.onsemi.com/pub/Collateral/FOD0721-D.pdf","FOD0721/D (737kB)")</f>
        <v>FOD0721/D (737kB)</v>
      </c>
      <c r="D28" t="s">
        <v>100</v>
      </c>
      <c r="E28" s="2" t="s">
        <v>20</v>
      </c>
      <c r="F28" t="s">
        <v>21</v>
      </c>
      <c r="G28" s="2" t="s">
        <v>49</v>
      </c>
      <c r="H28" s="2" t="s">
        <v>23</v>
      </c>
      <c r="I28" s="2" t="s">
        <v>88</v>
      </c>
      <c r="J28" s="2" t="s">
        <v>22</v>
      </c>
      <c r="K28" s="2"/>
      <c r="L28" s="2"/>
      <c r="M28" s="2"/>
      <c r="N28" s="2" t="s">
        <v>42</v>
      </c>
      <c r="O28" s="2" t="s">
        <v>28</v>
      </c>
      <c r="P28" s="2" t="s">
        <v>98</v>
      </c>
      <c r="Q28" s="2" t="s">
        <v>60</v>
      </c>
      <c r="R28" s="2" t="s">
        <v>60</v>
      </c>
      <c r="S28" s="2" t="s">
        <v>99</v>
      </c>
      <c r="T28" s="2"/>
      <c r="U28" s="2"/>
      <c r="V28" s="2" t="s">
        <v>53</v>
      </c>
      <c r="W28" s="2"/>
      <c r="X28" s="2"/>
      <c r="Y28" s="2"/>
      <c r="Z28" s="2"/>
      <c r="AA28" s="2"/>
      <c r="AB28" s="2"/>
      <c r="AC28" s="2"/>
      <c r="AD28" s="2" t="s">
        <v>56</v>
      </c>
      <c r="AE28" s="2" t="s">
        <v>34</v>
      </c>
      <c r="AF28" s="2" t="s">
        <v>35</v>
      </c>
      <c r="AG28" s="2" t="s">
        <v>63</v>
      </c>
    </row>
    <row r="29" spans="1:33" ht="25.5">
      <c r="A29" s="5" t="s">
        <v>84</v>
      </c>
      <c r="B29" t="str">
        <f>HYPERLINK("https://www.onsemi.com/PowerSolutions/product.do?id=FOD0721","FOD0721")</f>
        <v>FOD0721</v>
      </c>
      <c r="C29" t="str">
        <f>HYPERLINK("https://www.onsemi.com/pub/Collateral/FOD0721-D.pdf","FOD0721/D (737kB)")</f>
        <v>FOD0721/D (737kB)</v>
      </c>
      <c r="D29" t="s">
        <v>100</v>
      </c>
      <c r="E29" s="2" t="s">
        <v>20</v>
      </c>
      <c r="F29" t="s">
        <v>21</v>
      </c>
      <c r="G29" s="2" t="s">
        <v>49</v>
      </c>
      <c r="H29" s="2" t="s">
        <v>23</v>
      </c>
      <c r="I29" s="2" t="s">
        <v>88</v>
      </c>
      <c r="J29" s="2" t="s">
        <v>22</v>
      </c>
      <c r="K29" s="2"/>
      <c r="L29" s="2"/>
      <c r="M29" s="2"/>
      <c r="N29" s="2" t="s">
        <v>42</v>
      </c>
      <c r="O29" s="2" t="s">
        <v>28</v>
      </c>
      <c r="P29" s="2" t="s">
        <v>98</v>
      </c>
      <c r="Q29" s="2" t="s">
        <v>60</v>
      </c>
      <c r="R29" s="2" t="s">
        <v>60</v>
      </c>
      <c r="S29" s="2" t="s">
        <v>101</v>
      </c>
      <c r="T29" s="2"/>
      <c r="U29" s="2"/>
      <c r="V29" s="2" t="s">
        <v>53</v>
      </c>
      <c r="W29" s="2"/>
      <c r="X29" s="2"/>
      <c r="Y29" s="2"/>
      <c r="Z29" s="2"/>
      <c r="AA29" s="2"/>
      <c r="AB29" s="2"/>
      <c r="AC29" s="2"/>
      <c r="AD29" s="2" t="s">
        <v>56</v>
      </c>
      <c r="AE29" s="2" t="s">
        <v>34</v>
      </c>
      <c r="AF29" s="2" t="s">
        <v>35</v>
      </c>
      <c r="AG29" s="2" t="s">
        <v>63</v>
      </c>
    </row>
    <row r="30" spans="1:33" ht="25.5">
      <c r="A30" s="5" t="s">
        <v>84</v>
      </c>
      <c r="B30" t="str">
        <f>HYPERLINK("https://www.onsemi.com/PowerSolutions/product.do?id=FODM611","FODM611")</f>
        <v>FODM611</v>
      </c>
      <c r="C30" t="str">
        <f>HYPERLINK("https://www.onsemi.com/pub/Collateral/FODM611-D.pdf","FODM611/D (541kB)")</f>
        <v>FODM611/D (541kB)</v>
      </c>
      <c r="D30" t="s">
        <v>102</v>
      </c>
      <c r="E30" s="2" t="s">
        <v>20</v>
      </c>
      <c r="F30" t="s">
        <v>21</v>
      </c>
      <c r="G30" s="2" t="s">
        <v>32</v>
      </c>
      <c r="H30" s="2" t="s">
        <v>23</v>
      </c>
      <c r="I30" s="2" t="s">
        <v>88</v>
      </c>
      <c r="J30" s="2" t="s">
        <v>22</v>
      </c>
      <c r="K30" s="2"/>
      <c r="L30" s="2"/>
      <c r="M30" s="2"/>
      <c r="N30" s="2" t="s">
        <v>93</v>
      </c>
      <c r="O30" s="2" t="s">
        <v>94</v>
      </c>
      <c r="P30" s="2" t="s">
        <v>32</v>
      </c>
      <c r="Q30" s="2" t="s">
        <v>35</v>
      </c>
      <c r="R30" s="2" t="s">
        <v>35</v>
      </c>
      <c r="S30" s="2" t="s">
        <v>46</v>
      </c>
      <c r="T30" s="2"/>
      <c r="U30" s="2"/>
      <c r="V30" s="2" t="s">
        <v>53</v>
      </c>
      <c r="W30" s="2"/>
      <c r="X30" s="2"/>
      <c r="Y30" s="2"/>
      <c r="Z30" s="2"/>
      <c r="AA30" s="2"/>
      <c r="AB30" s="2"/>
      <c r="AC30" s="2"/>
      <c r="AD30" s="2" t="s">
        <v>56</v>
      </c>
      <c r="AE30" s="2" t="s">
        <v>34</v>
      </c>
      <c r="AF30" s="2" t="s">
        <v>57</v>
      </c>
      <c r="AG30" s="2" t="s">
        <v>58</v>
      </c>
    </row>
    <row r="31" spans="1:33" ht="25.5">
      <c r="A31" s="5" t="s">
        <v>84</v>
      </c>
      <c r="B31" t="str">
        <f>HYPERLINK("https://www.onsemi.com/PowerSolutions/product.do?id=H11L1M","H11L1M")</f>
        <v>H11L1M</v>
      </c>
      <c r="C31" t="str">
        <f>HYPERLINK("https://www.onsemi.com/pub/Collateral/H11L3M-D.PDF","H11L3M/D (230kB)")</f>
        <v>H11L3M/D (230kB)</v>
      </c>
      <c r="D31" t="s">
        <v>103</v>
      </c>
      <c r="E31" s="2" t="s">
        <v>20</v>
      </c>
      <c r="F31" t="s">
        <v>21</v>
      </c>
      <c r="G31" s="2" t="s">
        <v>22</v>
      </c>
      <c r="H31" s="2" t="s">
        <v>72</v>
      </c>
      <c r="I31" s="2" t="s">
        <v>55</v>
      </c>
      <c r="J31" s="2" t="s">
        <v>22</v>
      </c>
      <c r="K31" s="2"/>
      <c r="L31" s="2"/>
      <c r="M31" s="2"/>
      <c r="N31" s="2" t="s">
        <v>43</v>
      </c>
      <c r="O31" s="2" t="s">
        <v>44</v>
      </c>
      <c r="P31" s="2" t="s">
        <v>93</v>
      </c>
      <c r="Q31" s="2" t="s">
        <v>104</v>
      </c>
      <c r="R31" s="2" t="s">
        <v>104</v>
      </c>
      <c r="S31" s="2" t="s">
        <v>42</v>
      </c>
      <c r="T31" s="2"/>
      <c r="U31" s="2"/>
      <c r="V31" s="2" t="s">
        <v>42</v>
      </c>
      <c r="W31" s="2"/>
      <c r="X31" s="2"/>
      <c r="Y31" s="2"/>
      <c r="Z31" s="2"/>
      <c r="AA31" s="2"/>
      <c r="AB31" s="2"/>
      <c r="AC31" s="2"/>
      <c r="AD31" s="2" t="s">
        <v>105</v>
      </c>
      <c r="AE31" s="2" t="s">
        <v>34</v>
      </c>
      <c r="AF31" s="2" t="s">
        <v>57</v>
      </c>
      <c r="AG31" s="2" t="s">
        <v>106</v>
      </c>
    </row>
    <row r="32" spans="1:33" ht="25.5">
      <c r="A32" s="5" t="s">
        <v>84</v>
      </c>
      <c r="B32" t="str">
        <f>HYPERLINK("https://www.onsemi.com/PowerSolutions/product.do?id=H11L2M","H11L2M")</f>
        <v>H11L2M</v>
      </c>
      <c r="C32" t="str">
        <f>HYPERLINK("https://www.onsemi.com/pub/Collateral/H11L3M-D.PDF","H11L3M/D (230kB)")</f>
        <v>H11L3M/D (230kB)</v>
      </c>
      <c r="D32" t="s">
        <v>103</v>
      </c>
      <c r="E32" s="2" t="s">
        <v>20</v>
      </c>
      <c r="F32" t="s">
        <v>21</v>
      </c>
      <c r="G32" s="2" t="s">
        <v>22</v>
      </c>
      <c r="H32" s="2" t="s">
        <v>72</v>
      </c>
      <c r="I32" s="2" t="s">
        <v>55</v>
      </c>
      <c r="J32" s="2" t="s">
        <v>22</v>
      </c>
      <c r="K32" s="2"/>
      <c r="L32" s="2"/>
      <c r="M32" s="2"/>
      <c r="N32" s="2" t="s">
        <v>32</v>
      </c>
      <c r="O32" s="2" t="s">
        <v>44</v>
      </c>
      <c r="P32" s="2" t="s">
        <v>93</v>
      </c>
      <c r="Q32" s="2" t="s">
        <v>104</v>
      </c>
      <c r="R32" s="2" t="s">
        <v>104</v>
      </c>
      <c r="S32" s="2" t="s">
        <v>42</v>
      </c>
      <c r="T32" s="2"/>
      <c r="U32" s="2"/>
      <c r="V32" s="2" t="s">
        <v>42</v>
      </c>
      <c r="W32" s="2"/>
      <c r="X32" s="2"/>
      <c r="Y32" s="2"/>
      <c r="Z32" s="2"/>
      <c r="AA32" s="2"/>
      <c r="AB32" s="2"/>
      <c r="AC32" s="2"/>
      <c r="AD32" s="2" t="s">
        <v>105</v>
      </c>
      <c r="AE32" s="2" t="s">
        <v>34</v>
      </c>
      <c r="AF32" s="2" t="s">
        <v>57</v>
      </c>
      <c r="AG32" s="2" t="s">
        <v>106</v>
      </c>
    </row>
    <row r="33" spans="1:33" ht="25.5">
      <c r="A33" s="5" t="s">
        <v>84</v>
      </c>
      <c r="B33" t="str">
        <f>HYPERLINK("https://www.onsemi.com/PowerSolutions/product.do?id=H11L3M","H11L3M")</f>
        <v>H11L3M</v>
      </c>
      <c r="C33" t="str">
        <f>HYPERLINK("https://www.onsemi.com/pub/Collateral/H11L3M-D.PDF","H11L3M/D (230kB)")</f>
        <v>H11L3M/D (230kB)</v>
      </c>
      <c r="D33" t="s">
        <v>103</v>
      </c>
      <c r="E33" s="2" t="s">
        <v>20</v>
      </c>
      <c r="F33" t="s">
        <v>21</v>
      </c>
      <c r="G33" s="2" t="s">
        <v>22</v>
      </c>
      <c r="H33" s="2" t="s">
        <v>72</v>
      </c>
      <c r="I33" s="2" t="s">
        <v>55</v>
      </c>
      <c r="J33" s="2" t="s">
        <v>22</v>
      </c>
      <c r="K33" s="2"/>
      <c r="L33" s="2"/>
      <c r="M33" s="2"/>
      <c r="N33" s="2" t="s">
        <v>93</v>
      </c>
      <c r="O33" s="2" t="s">
        <v>44</v>
      </c>
      <c r="P33" s="2" t="s">
        <v>93</v>
      </c>
      <c r="Q33" s="2" t="s">
        <v>104</v>
      </c>
      <c r="R33" s="2" t="s">
        <v>104</v>
      </c>
      <c r="S33" s="2" t="s">
        <v>42</v>
      </c>
      <c r="T33" s="2"/>
      <c r="U33" s="2"/>
      <c r="V33" s="2" t="s">
        <v>42</v>
      </c>
      <c r="W33" s="2"/>
      <c r="X33" s="2"/>
      <c r="Y33" s="2"/>
      <c r="Z33" s="2"/>
      <c r="AA33" s="2"/>
      <c r="AB33" s="2"/>
      <c r="AC33" s="2"/>
      <c r="AD33" s="2" t="s">
        <v>105</v>
      </c>
      <c r="AE33" s="2" t="s">
        <v>34</v>
      </c>
      <c r="AF33" s="2" t="s">
        <v>57</v>
      </c>
      <c r="AG33" s="2" t="s">
        <v>106</v>
      </c>
    </row>
    <row r="34" spans="1:33" ht="25.5">
      <c r="A34" s="5" t="s">
        <v>84</v>
      </c>
      <c r="B34" t="str">
        <f>HYPERLINK("https://www.onsemi.com/PowerSolutions/product.do?id=H11N1M","H11N1M")</f>
        <v>H11N1M</v>
      </c>
      <c r="C34" t="str">
        <f>HYPERLINK("https://www.onsemi.com/pub/Collateral/H11N1M-D.PDF","H11N1M/D (219kB)")</f>
        <v>H11N1M/D (219kB)</v>
      </c>
      <c r="D34" t="s">
        <v>107</v>
      </c>
      <c r="E34" s="2" t="s">
        <v>20</v>
      </c>
      <c r="F34" t="s">
        <v>21</v>
      </c>
      <c r="G34" s="2" t="s">
        <v>93</v>
      </c>
      <c r="H34" s="2" t="s">
        <v>72</v>
      </c>
      <c r="I34" s="2" t="s">
        <v>55</v>
      </c>
      <c r="J34" s="2" t="s">
        <v>22</v>
      </c>
      <c r="K34" s="2"/>
      <c r="L34" s="2"/>
      <c r="M34" s="2"/>
      <c r="N34" s="2" t="s">
        <v>108</v>
      </c>
      <c r="O34" s="2" t="s">
        <v>31</v>
      </c>
      <c r="P34" s="2" t="s">
        <v>32</v>
      </c>
      <c r="Q34" s="2" t="s">
        <v>109</v>
      </c>
      <c r="R34" s="2" t="s">
        <v>109</v>
      </c>
      <c r="S34" s="2" t="s">
        <v>42</v>
      </c>
      <c r="T34" s="2"/>
      <c r="U34" s="2"/>
      <c r="V34" s="2" t="s">
        <v>42</v>
      </c>
      <c r="W34" s="2"/>
      <c r="X34" s="2"/>
      <c r="Y34" s="2"/>
      <c r="Z34" s="2"/>
      <c r="AA34" s="2"/>
      <c r="AB34" s="2"/>
      <c r="AC34" s="2"/>
      <c r="AD34" s="2" t="s">
        <v>105</v>
      </c>
      <c r="AE34" s="2" t="s">
        <v>34</v>
      </c>
      <c r="AF34" s="2" t="s">
        <v>57</v>
      </c>
      <c r="AG34" s="2" t="s">
        <v>106</v>
      </c>
    </row>
    <row r="35" spans="1:33" ht="25.5">
      <c r="A35" s="5" t="s">
        <v>84</v>
      </c>
      <c r="B35" t="str">
        <f>HYPERLINK("https://www.onsemi.com/PowerSolutions/product.do?id=HCPL0600","HCPL0600")</f>
        <v>HCPL0600</v>
      </c>
      <c r="C35" t="str">
        <f t="shared" ref="C35:C40" si="0">HYPERLINK("https://www.onsemi.com/pub/Collateral/HCPL0639-D.pdf","HCPL0639/D (473kB)")</f>
        <v>HCPL0639/D (473kB)</v>
      </c>
      <c r="D35" t="s">
        <v>110</v>
      </c>
      <c r="E35" s="2" t="s">
        <v>20</v>
      </c>
      <c r="F35" t="s">
        <v>21</v>
      </c>
      <c r="G35" s="2" t="s">
        <v>32</v>
      </c>
      <c r="H35" s="2" t="s">
        <v>23</v>
      </c>
      <c r="I35" s="2" t="s">
        <v>88</v>
      </c>
      <c r="J35" s="2" t="s">
        <v>22</v>
      </c>
      <c r="K35" s="2"/>
      <c r="L35" s="2"/>
      <c r="M35" s="2"/>
      <c r="N35" s="2" t="s">
        <v>93</v>
      </c>
      <c r="O35" s="2" t="s">
        <v>94</v>
      </c>
      <c r="P35" s="2" t="s">
        <v>95</v>
      </c>
      <c r="Q35" s="2" t="s">
        <v>35</v>
      </c>
      <c r="R35" s="2" t="s">
        <v>35</v>
      </c>
      <c r="S35" s="2" t="s">
        <v>46</v>
      </c>
      <c r="T35" s="2"/>
      <c r="U35" s="2"/>
      <c r="V35" s="2" t="s">
        <v>93</v>
      </c>
      <c r="W35" s="2"/>
      <c r="X35" s="2"/>
      <c r="Y35" s="2"/>
      <c r="Z35" s="2"/>
      <c r="AA35" s="2"/>
      <c r="AB35" s="2"/>
      <c r="AC35" s="2"/>
      <c r="AD35" s="2" t="s">
        <v>56</v>
      </c>
      <c r="AE35" s="2" t="s">
        <v>34</v>
      </c>
      <c r="AF35" s="2" t="s">
        <v>57</v>
      </c>
      <c r="AG35" s="2" t="s">
        <v>63</v>
      </c>
    </row>
    <row r="36" spans="1:33" ht="25.5">
      <c r="A36" s="5" t="s">
        <v>84</v>
      </c>
      <c r="B36" t="str">
        <f>HYPERLINK("https://www.onsemi.com/PowerSolutions/product.do?id=HCPL0601","HCPL0601")</f>
        <v>HCPL0601</v>
      </c>
      <c r="C36" t="str">
        <f t="shared" si="0"/>
        <v>HCPL0639/D (473kB)</v>
      </c>
      <c r="D36" t="s">
        <v>110</v>
      </c>
      <c r="E36" s="2" t="s">
        <v>20</v>
      </c>
      <c r="F36" t="s">
        <v>21</v>
      </c>
      <c r="G36" s="2" t="s">
        <v>32</v>
      </c>
      <c r="H36" s="2" t="s">
        <v>23</v>
      </c>
      <c r="I36" s="2" t="s">
        <v>88</v>
      </c>
      <c r="J36" s="2" t="s">
        <v>22</v>
      </c>
      <c r="K36" s="2"/>
      <c r="L36" s="2"/>
      <c r="M36" s="2"/>
      <c r="N36" s="2" t="s">
        <v>93</v>
      </c>
      <c r="O36" s="2" t="s">
        <v>94</v>
      </c>
      <c r="P36" s="2" t="s">
        <v>95</v>
      </c>
      <c r="Q36" s="2" t="s">
        <v>35</v>
      </c>
      <c r="R36" s="2" t="s">
        <v>35</v>
      </c>
      <c r="S36" s="2" t="s">
        <v>46</v>
      </c>
      <c r="T36" s="2"/>
      <c r="U36" s="2"/>
      <c r="V36" s="2" t="s">
        <v>32</v>
      </c>
      <c r="W36" s="2"/>
      <c r="X36" s="2"/>
      <c r="Y36" s="2"/>
      <c r="Z36" s="2"/>
      <c r="AA36" s="2"/>
      <c r="AB36" s="2"/>
      <c r="AC36" s="2"/>
      <c r="AD36" s="2" t="s">
        <v>56</v>
      </c>
      <c r="AE36" s="2" t="s">
        <v>34</v>
      </c>
      <c r="AF36" s="2" t="s">
        <v>57</v>
      </c>
      <c r="AG36" s="2" t="s">
        <v>63</v>
      </c>
    </row>
    <row r="37" spans="1:33" ht="25.5">
      <c r="A37" s="5" t="s">
        <v>84</v>
      </c>
      <c r="B37" t="str">
        <f>HYPERLINK("https://www.onsemi.com/PowerSolutions/product.do?id=HCPL0611","HCPL0611")</f>
        <v>HCPL0611</v>
      </c>
      <c r="C37" t="str">
        <f t="shared" si="0"/>
        <v>HCPL0639/D (473kB)</v>
      </c>
      <c r="D37" t="s">
        <v>110</v>
      </c>
      <c r="E37" s="2" t="s">
        <v>20</v>
      </c>
      <c r="F37" t="s">
        <v>21</v>
      </c>
      <c r="G37" s="2" t="s">
        <v>32</v>
      </c>
      <c r="H37" s="2" t="s">
        <v>23</v>
      </c>
      <c r="I37" s="2" t="s">
        <v>88</v>
      </c>
      <c r="J37" s="2" t="s">
        <v>22</v>
      </c>
      <c r="K37" s="2"/>
      <c r="L37" s="2"/>
      <c r="M37" s="2"/>
      <c r="N37" s="2" t="s">
        <v>93</v>
      </c>
      <c r="O37" s="2" t="s">
        <v>94</v>
      </c>
      <c r="P37" s="2" t="s">
        <v>95</v>
      </c>
      <c r="Q37" s="2" t="s">
        <v>35</v>
      </c>
      <c r="R37" s="2" t="s">
        <v>35</v>
      </c>
      <c r="S37" s="2" t="s">
        <v>46</v>
      </c>
      <c r="T37" s="2"/>
      <c r="U37" s="2"/>
      <c r="V37" s="2" t="s">
        <v>53</v>
      </c>
      <c r="W37" s="2"/>
      <c r="X37" s="2"/>
      <c r="Y37" s="2"/>
      <c r="Z37" s="2"/>
      <c r="AA37" s="2"/>
      <c r="AB37" s="2"/>
      <c r="AC37" s="2"/>
      <c r="AD37" s="2" t="s">
        <v>56</v>
      </c>
      <c r="AE37" s="2" t="s">
        <v>34</v>
      </c>
      <c r="AF37" s="2" t="s">
        <v>57</v>
      </c>
      <c r="AG37" s="2" t="s">
        <v>63</v>
      </c>
    </row>
    <row r="38" spans="1:33" ht="25.5">
      <c r="A38" s="5" t="s">
        <v>84</v>
      </c>
      <c r="B38" t="str">
        <f>HYPERLINK("https://www.onsemi.com/PowerSolutions/product.do?id=HCPL0637","HCPL0637")</f>
        <v>HCPL0637</v>
      </c>
      <c r="C38" t="str">
        <f t="shared" si="0"/>
        <v>HCPL0639/D (473kB)</v>
      </c>
      <c r="D38" t="s">
        <v>111</v>
      </c>
      <c r="E38" s="2" t="s">
        <v>20</v>
      </c>
      <c r="F38" t="s">
        <v>21</v>
      </c>
      <c r="G38" s="2" t="s">
        <v>32</v>
      </c>
      <c r="H38" s="2" t="s">
        <v>23</v>
      </c>
      <c r="I38" s="2" t="s">
        <v>88</v>
      </c>
      <c r="J38" s="2" t="s">
        <v>67</v>
      </c>
      <c r="K38" s="2"/>
      <c r="L38" s="2"/>
      <c r="M38" s="2"/>
      <c r="N38" s="2" t="s">
        <v>93</v>
      </c>
      <c r="O38" s="2" t="s">
        <v>94</v>
      </c>
      <c r="P38" s="2" t="s">
        <v>112</v>
      </c>
      <c r="Q38" s="2" t="s">
        <v>35</v>
      </c>
      <c r="R38" s="2" t="s">
        <v>35</v>
      </c>
      <c r="S38" s="2" t="s">
        <v>46</v>
      </c>
      <c r="T38" s="2"/>
      <c r="U38" s="2"/>
      <c r="V38" s="2" t="s">
        <v>93</v>
      </c>
      <c r="W38" s="2"/>
      <c r="X38" s="2"/>
      <c r="Y38" s="2"/>
      <c r="Z38" s="2"/>
      <c r="AA38" s="2"/>
      <c r="AB38" s="2"/>
      <c r="AC38" s="2"/>
      <c r="AD38" s="2" t="s">
        <v>56</v>
      </c>
      <c r="AE38" s="2" t="s">
        <v>34</v>
      </c>
      <c r="AF38" s="2" t="s">
        <v>57</v>
      </c>
      <c r="AG38" s="2" t="s">
        <v>63</v>
      </c>
    </row>
    <row r="39" spans="1:33" ht="25.5">
      <c r="A39" s="5" t="s">
        <v>84</v>
      </c>
      <c r="B39" t="str">
        <f>HYPERLINK("https://www.onsemi.com/PowerSolutions/product.do?id=HCPL0638","HCPL0638")</f>
        <v>HCPL0638</v>
      </c>
      <c r="C39" t="str">
        <f t="shared" si="0"/>
        <v>HCPL0639/D (473kB)</v>
      </c>
      <c r="D39" t="s">
        <v>111</v>
      </c>
      <c r="E39" s="2" t="s">
        <v>20</v>
      </c>
      <c r="F39" t="s">
        <v>21</v>
      </c>
      <c r="G39" s="2" t="s">
        <v>32</v>
      </c>
      <c r="H39" s="2" t="s">
        <v>23</v>
      </c>
      <c r="I39" s="2" t="s">
        <v>88</v>
      </c>
      <c r="J39" s="2" t="s">
        <v>67</v>
      </c>
      <c r="K39" s="2"/>
      <c r="L39" s="2"/>
      <c r="M39" s="2"/>
      <c r="N39" s="2" t="s">
        <v>93</v>
      </c>
      <c r="O39" s="2" t="s">
        <v>94</v>
      </c>
      <c r="P39" s="2" t="s">
        <v>112</v>
      </c>
      <c r="Q39" s="2" t="s">
        <v>35</v>
      </c>
      <c r="R39" s="2" t="s">
        <v>35</v>
      </c>
      <c r="S39" s="2" t="s">
        <v>46</v>
      </c>
      <c r="T39" s="2"/>
      <c r="U39" s="2"/>
      <c r="V39" s="2" t="s">
        <v>55</v>
      </c>
      <c r="W39" s="2"/>
      <c r="X39" s="2"/>
      <c r="Y39" s="2"/>
      <c r="Z39" s="2"/>
      <c r="AA39" s="2"/>
      <c r="AB39" s="2"/>
      <c r="AC39" s="2"/>
      <c r="AD39" s="2" t="s">
        <v>56</v>
      </c>
      <c r="AE39" s="2" t="s">
        <v>34</v>
      </c>
      <c r="AF39" s="2" t="s">
        <v>57</v>
      </c>
      <c r="AG39" s="2" t="s">
        <v>63</v>
      </c>
    </row>
    <row r="40" spans="1:33" ht="25.5">
      <c r="A40" s="5" t="s">
        <v>84</v>
      </c>
      <c r="B40" t="str">
        <f>HYPERLINK("https://www.onsemi.com/PowerSolutions/product.do?id=HCPL0639","HCPL0639")</f>
        <v>HCPL0639</v>
      </c>
      <c r="C40" t="str">
        <f t="shared" si="0"/>
        <v>HCPL0639/D (473kB)</v>
      </c>
      <c r="D40" t="s">
        <v>111</v>
      </c>
      <c r="E40" s="2" t="s">
        <v>20</v>
      </c>
      <c r="F40" t="s">
        <v>21</v>
      </c>
      <c r="G40" s="2" t="s">
        <v>32</v>
      </c>
      <c r="H40" s="2" t="s">
        <v>23</v>
      </c>
      <c r="I40" s="2" t="s">
        <v>88</v>
      </c>
      <c r="J40" s="2" t="s">
        <v>67</v>
      </c>
      <c r="K40" s="2"/>
      <c r="L40" s="2"/>
      <c r="M40" s="2"/>
      <c r="N40" s="2" t="s">
        <v>93</v>
      </c>
      <c r="O40" s="2" t="s">
        <v>94</v>
      </c>
      <c r="P40" s="2" t="s">
        <v>112</v>
      </c>
      <c r="Q40" s="2" t="s">
        <v>35</v>
      </c>
      <c r="R40" s="2" t="s">
        <v>35</v>
      </c>
      <c r="S40" s="2" t="s">
        <v>46</v>
      </c>
      <c r="T40" s="2"/>
      <c r="U40" s="2"/>
      <c r="V40" s="2" t="s">
        <v>24</v>
      </c>
      <c r="W40" s="2"/>
      <c r="X40" s="2"/>
      <c r="Y40" s="2"/>
      <c r="Z40" s="2"/>
      <c r="AA40" s="2"/>
      <c r="AB40" s="2"/>
      <c r="AC40" s="2"/>
      <c r="AD40" s="2" t="s">
        <v>56</v>
      </c>
      <c r="AE40" s="2" t="s">
        <v>34</v>
      </c>
      <c r="AF40" s="2" t="s">
        <v>57</v>
      </c>
      <c r="AG40" s="2" t="s">
        <v>63</v>
      </c>
    </row>
    <row r="41" spans="1:33" ht="25.5">
      <c r="A41" s="5" t="s">
        <v>84</v>
      </c>
      <c r="B41" t="str">
        <f>HYPERLINK("https://www.onsemi.com/PowerSolutions/product.do?id=HCPL2601","HCPL2601")</f>
        <v>HCPL2601</v>
      </c>
      <c r="C41" t="str">
        <f>HYPERLINK("https://www.onsemi.com/pub/Collateral/HCPL2631-D.PDF","HCPL2631/D (1336kB)")</f>
        <v>HCPL2631/D (1336kB)</v>
      </c>
      <c r="D41" t="s">
        <v>113</v>
      </c>
      <c r="E41" s="2" t="s">
        <v>20</v>
      </c>
      <c r="F41" t="s">
        <v>21</v>
      </c>
      <c r="G41" s="2" t="s">
        <v>32</v>
      </c>
      <c r="H41" s="2" t="s">
        <v>23</v>
      </c>
      <c r="I41" s="2" t="s">
        <v>88</v>
      </c>
      <c r="J41" s="2" t="s">
        <v>22</v>
      </c>
      <c r="K41" s="2"/>
      <c r="L41" s="2"/>
      <c r="M41" s="2"/>
      <c r="N41" s="2" t="s">
        <v>93</v>
      </c>
      <c r="O41" s="2" t="s">
        <v>94</v>
      </c>
      <c r="P41" s="2" t="s">
        <v>95</v>
      </c>
      <c r="Q41" s="2" t="s">
        <v>35</v>
      </c>
      <c r="R41" s="2" t="s">
        <v>35</v>
      </c>
      <c r="S41" s="2" t="s">
        <v>46</v>
      </c>
      <c r="T41" s="2"/>
      <c r="U41" s="2"/>
      <c r="V41" s="2" t="s">
        <v>93</v>
      </c>
      <c r="W41" s="2"/>
      <c r="X41" s="2"/>
      <c r="Y41" s="2"/>
      <c r="Z41" s="2"/>
      <c r="AA41" s="2"/>
      <c r="AB41" s="2"/>
      <c r="AC41" s="2"/>
      <c r="AD41" s="2" t="s">
        <v>62</v>
      </c>
      <c r="AE41" s="2" t="s">
        <v>34</v>
      </c>
      <c r="AF41" s="2" t="s">
        <v>57</v>
      </c>
      <c r="AG41" s="2" t="s">
        <v>36</v>
      </c>
    </row>
    <row r="42" spans="1:33" ht="25.5">
      <c r="A42" s="5" t="s">
        <v>84</v>
      </c>
      <c r="B42" t="str">
        <f>HYPERLINK("https://www.onsemi.com/PowerSolutions/product.do?id=HCPL2611","HCPL2611")</f>
        <v>HCPL2611</v>
      </c>
      <c r="C42" t="str">
        <f>HYPERLINK("https://www.onsemi.com/pub/Collateral/HCPL2631-D.PDF","HCPL2631/D (1336kB)")</f>
        <v>HCPL2631/D (1336kB)</v>
      </c>
      <c r="D42" t="s">
        <v>113</v>
      </c>
      <c r="E42" s="2" t="s">
        <v>20</v>
      </c>
      <c r="F42" t="s">
        <v>21</v>
      </c>
      <c r="G42" s="2" t="s">
        <v>32</v>
      </c>
      <c r="H42" s="2" t="s">
        <v>23</v>
      </c>
      <c r="I42" s="2" t="s">
        <v>88</v>
      </c>
      <c r="J42" s="2" t="s">
        <v>22</v>
      </c>
      <c r="K42" s="2"/>
      <c r="L42" s="2"/>
      <c r="M42" s="2"/>
      <c r="N42" s="2" t="s">
        <v>93</v>
      </c>
      <c r="O42" s="2" t="s">
        <v>94</v>
      </c>
      <c r="P42" s="2" t="s">
        <v>95</v>
      </c>
      <c r="Q42" s="2" t="s">
        <v>35</v>
      </c>
      <c r="R42" s="2" t="s">
        <v>35</v>
      </c>
      <c r="S42" s="2" t="s">
        <v>46</v>
      </c>
      <c r="T42" s="2"/>
      <c r="U42" s="2"/>
      <c r="V42" s="2" t="s">
        <v>32</v>
      </c>
      <c r="W42" s="2"/>
      <c r="X42" s="2"/>
      <c r="Y42" s="2"/>
      <c r="Z42" s="2"/>
      <c r="AA42" s="2"/>
      <c r="AB42" s="2"/>
      <c r="AC42" s="2"/>
      <c r="AD42" s="2" t="s">
        <v>62</v>
      </c>
      <c r="AE42" s="2" t="s">
        <v>34</v>
      </c>
      <c r="AF42" s="2" t="s">
        <v>57</v>
      </c>
      <c r="AG42" s="2" t="s">
        <v>36</v>
      </c>
    </row>
    <row r="43" spans="1:33" ht="25.5">
      <c r="A43" s="5" t="s">
        <v>84</v>
      </c>
      <c r="B43" t="str">
        <f>HYPERLINK("https://www.onsemi.com/PowerSolutions/product.do?id=HCPL2611M","HCPL2611M")</f>
        <v>HCPL2611M</v>
      </c>
      <c r="C43" t="str">
        <f>HYPERLINK("https://www.onsemi.com/pub/Collateral/HCPL2631M-D.pdf","HCPL2631M/D (713kB)")</f>
        <v>HCPL2631M/D (713kB)</v>
      </c>
      <c r="D43" t="s">
        <v>114</v>
      </c>
      <c r="E43" s="2" t="s">
        <v>20</v>
      </c>
      <c r="F43" t="s">
        <v>21</v>
      </c>
      <c r="G43" s="2" t="s">
        <v>32</v>
      </c>
      <c r="H43" s="2" t="s">
        <v>23</v>
      </c>
      <c r="I43" s="2" t="s">
        <v>88</v>
      </c>
      <c r="J43" s="2" t="s">
        <v>22</v>
      </c>
      <c r="K43" s="2"/>
      <c r="L43" s="2"/>
      <c r="M43" s="2"/>
      <c r="N43" s="2" t="s">
        <v>93</v>
      </c>
      <c r="O43" s="2" t="s">
        <v>94</v>
      </c>
      <c r="P43" s="2" t="s">
        <v>95</v>
      </c>
      <c r="Q43" s="2" t="s">
        <v>35</v>
      </c>
      <c r="R43" s="2" t="s">
        <v>35</v>
      </c>
      <c r="S43" s="2" t="s">
        <v>46</v>
      </c>
      <c r="T43" s="2"/>
      <c r="U43" s="2"/>
      <c r="V43" s="2" t="s">
        <v>32</v>
      </c>
      <c r="W43" s="2"/>
      <c r="X43" s="2"/>
      <c r="Y43" s="2"/>
      <c r="Z43" s="2"/>
      <c r="AA43" s="2"/>
      <c r="AB43" s="2"/>
      <c r="AC43" s="2"/>
      <c r="AD43" s="2" t="s">
        <v>33</v>
      </c>
      <c r="AE43" s="2" t="s">
        <v>34</v>
      </c>
      <c r="AF43" s="2" t="s">
        <v>35</v>
      </c>
      <c r="AG43" s="2" t="s">
        <v>36</v>
      </c>
    </row>
    <row r="44" spans="1:33" ht="25.5">
      <c r="A44" s="5" t="s">
        <v>84</v>
      </c>
      <c r="B44" t="str">
        <f>HYPERLINK("https://www.onsemi.com/PowerSolutions/product.do?id=HCPL2630","HCPL2630")</f>
        <v>HCPL2630</v>
      </c>
      <c r="C44" t="str">
        <f>HYPERLINK("https://www.onsemi.com/pub/Collateral/HCPL2631-D.PDF","HCPL2631/D (1336kB)")</f>
        <v>HCPL2631/D (1336kB)</v>
      </c>
      <c r="D44" t="s">
        <v>115</v>
      </c>
      <c r="E44" s="2" t="s">
        <v>20</v>
      </c>
      <c r="F44" t="s">
        <v>21</v>
      </c>
      <c r="G44" s="2" t="s">
        <v>32</v>
      </c>
      <c r="H44" s="2" t="s">
        <v>23</v>
      </c>
      <c r="I44" s="2" t="s">
        <v>88</v>
      </c>
      <c r="J44" s="2" t="s">
        <v>67</v>
      </c>
      <c r="K44" s="2"/>
      <c r="L44" s="2"/>
      <c r="M44" s="2"/>
      <c r="N44" s="2" t="s">
        <v>93</v>
      </c>
      <c r="O44" s="2" t="s">
        <v>94</v>
      </c>
      <c r="P44" s="2" t="s">
        <v>112</v>
      </c>
      <c r="Q44" s="2" t="s">
        <v>35</v>
      </c>
      <c r="R44" s="2" t="s">
        <v>35</v>
      </c>
      <c r="S44" s="2" t="s">
        <v>46</v>
      </c>
      <c r="T44" s="2"/>
      <c r="U44" s="2"/>
      <c r="V44" s="2" t="s">
        <v>32</v>
      </c>
      <c r="W44" s="2"/>
      <c r="X44" s="2"/>
      <c r="Y44" s="2"/>
      <c r="Z44" s="2"/>
      <c r="AA44" s="2"/>
      <c r="AB44" s="2"/>
      <c r="AC44" s="2"/>
      <c r="AD44" s="2" t="s">
        <v>62</v>
      </c>
      <c r="AE44" s="2" t="s">
        <v>34</v>
      </c>
      <c r="AF44" s="2" t="s">
        <v>57</v>
      </c>
      <c r="AG44" s="2" t="s">
        <v>36</v>
      </c>
    </row>
    <row r="45" spans="1:33" ht="25.5">
      <c r="A45" s="5" t="s">
        <v>84</v>
      </c>
      <c r="B45" t="str">
        <f>HYPERLINK("https://www.onsemi.com/PowerSolutions/product.do?id=HCPL2630M","HCPL2630M")</f>
        <v>HCPL2630M</v>
      </c>
      <c r="C45" t="str">
        <f>HYPERLINK("https://www.onsemi.com/pub/Collateral/HCPL2631M-D.pdf","HCPL2631M/D (713kB)")</f>
        <v>HCPL2631M/D (713kB)</v>
      </c>
      <c r="D45" t="s">
        <v>116</v>
      </c>
      <c r="E45" s="2" t="s">
        <v>20</v>
      </c>
      <c r="F45" t="s">
        <v>21</v>
      </c>
      <c r="G45" s="2" t="s">
        <v>32</v>
      </c>
      <c r="H45" s="2" t="s">
        <v>23</v>
      </c>
      <c r="I45" s="2" t="s">
        <v>88</v>
      </c>
      <c r="J45" s="2" t="s">
        <v>67</v>
      </c>
      <c r="K45" s="2"/>
      <c r="L45" s="2"/>
      <c r="M45" s="2"/>
      <c r="N45" s="2" t="s">
        <v>93</v>
      </c>
      <c r="O45" s="2" t="s">
        <v>94</v>
      </c>
      <c r="P45" s="2" t="s">
        <v>112</v>
      </c>
      <c r="Q45" s="2" t="s">
        <v>117</v>
      </c>
      <c r="R45" s="2" t="s">
        <v>117</v>
      </c>
      <c r="S45" s="2" t="s">
        <v>46</v>
      </c>
      <c r="T45" s="2"/>
      <c r="U45" s="2"/>
      <c r="V45" s="2" t="s">
        <v>32</v>
      </c>
      <c r="W45" s="2"/>
      <c r="X45" s="2"/>
      <c r="Y45" s="2"/>
      <c r="Z45" s="2"/>
      <c r="AA45" s="2"/>
      <c r="AB45" s="2"/>
      <c r="AC45" s="2"/>
      <c r="AD45" s="2" t="s">
        <v>33</v>
      </c>
      <c r="AE45" s="2" t="s">
        <v>34</v>
      </c>
      <c r="AF45" s="2" t="s">
        <v>35</v>
      </c>
      <c r="AG45" s="2" t="s">
        <v>36</v>
      </c>
    </row>
    <row r="46" spans="1:33" ht="25.5">
      <c r="A46" s="5" t="s">
        <v>84</v>
      </c>
      <c r="B46" t="str">
        <f>HYPERLINK("https://www.onsemi.com/PowerSolutions/product.do?id=HCPL2631","HCPL2631")</f>
        <v>HCPL2631</v>
      </c>
      <c r="C46" t="str">
        <f>HYPERLINK("https://www.onsemi.com/pub/Collateral/HCPL2631-D.PDF","HCPL2631/D (1336kB)")</f>
        <v>HCPL2631/D (1336kB)</v>
      </c>
      <c r="D46" t="s">
        <v>115</v>
      </c>
      <c r="E46" s="2" t="s">
        <v>20</v>
      </c>
      <c r="F46" t="s">
        <v>21</v>
      </c>
      <c r="G46" s="2" t="s">
        <v>32</v>
      </c>
      <c r="H46" s="2" t="s">
        <v>23</v>
      </c>
      <c r="I46" s="2" t="s">
        <v>88</v>
      </c>
      <c r="J46" s="2" t="s">
        <v>67</v>
      </c>
      <c r="K46" s="2"/>
      <c r="L46" s="2"/>
      <c r="M46" s="2"/>
      <c r="N46" s="2" t="s">
        <v>93</v>
      </c>
      <c r="O46" s="2" t="s">
        <v>94</v>
      </c>
      <c r="P46" s="2" t="s">
        <v>112</v>
      </c>
      <c r="Q46" s="2" t="s">
        <v>35</v>
      </c>
      <c r="R46" s="2" t="s">
        <v>35</v>
      </c>
      <c r="S46" s="2" t="s">
        <v>46</v>
      </c>
      <c r="T46" s="2"/>
      <c r="U46" s="2"/>
      <c r="V46" s="2" t="s">
        <v>93</v>
      </c>
      <c r="W46" s="2"/>
      <c r="X46" s="2"/>
      <c r="Y46" s="2"/>
      <c r="Z46" s="2"/>
      <c r="AA46" s="2"/>
      <c r="AB46" s="2"/>
      <c r="AC46" s="2"/>
      <c r="AD46" s="2" t="s">
        <v>62</v>
      </c>
      <c r="AE46" s="2" t="s">
        <v>34</v>
      </c>
      <c r="AF46" s="2" t="s">
        <v>57</v>
      </c>
      <c r="AG46" s="2" t="s">
        <v>36</v>
      </c>
    </row>
    <row r="47" spans="1:33" ht="25.5">
      <c r="A47" s="5" t="s">
        <v>84</v>
      </c>
      <c r="B47" t="str">
        <f>HYPERLINK("https://www.onsemi.com/PowerSolutions/product.do?id=HCPL2631M","HCPL2631M")</f>
        <v>HCPL2631M</v>
      </c>
      <c r="C47" t="str">
        <f>HYPERLINK("https://www.onsemi.com/pub/Collateral/HCPL2631M-D.pdf","HCPL2631M/D (713kB)")</f>
        <v>HCPL2631M/D (713kB)</v>
      </c>
      <c r="D47" t="s">
        <v>114</v>
      </c>
      <c r="E47" s="2" t="s">
        <v>20</v>
      </c>
      <c r="F47" t="s">
        <v>21</v>
      </c>
      <c r="G47" s="2" t="s">
        <v>32</v>
      </c>
      <c r="H47" s="2" t="s">
        <v>23</v>
      </c>
      <c r="I47" s="2" t="s">
        <v>88</v>
      </c>
      <c r="J47" s="2" t="s">
        <v>67</v>
      </c>
      <c r="K47" s="2"/>
      <c r="L47" s="2"/>
      <c r="M47" s="2"/>
      <c r="N47" s="2" t="s">
        <v>93</v>
      </c>
      <c r="O47" s="2" t="s">
        <v>94</v>
      </c>
      <c r="P47" s="2" t="s">
        <v>112</v>
      </c>
      <c r="Q47" s="2" t="s">
        <v>117</v>
      </c>
      <c r="R47" s="2" t="s">
        <v>117</v>
      </c>
      <c r="S47" s="2" t="s">
        <v>46</v>
      </c>
      <c r="T47" s="2"/>
      <c r="U47" s="2"/>
      <c r="V47" s="2" t="s">
        <v>32</v>
      </c>
      <c r="W47" s="2"/>
      <c r="X47" s="2"/>
      <c r="Y47" s="2"/>
      <c r="Z47" s="2"/>
      <c r="AA47" s="2"/>
      <c r="AB47" s="2"/>
      <c r="AC47" s="2"/>
      <c r="AD47" s="2" t="s">
        <v>33</v>
      </c>
      <c r="AE47" s="2" t="s">
        <v>34</v>
      </c>
      <c r="AF47" s="2" t="s">
        <v>35</v>
      </c>
      <c r="AG47" s="2" t="s">
        <v>36</v>
      </c>
    </row>
    <row r="48" spans="1:33" ht="12.75" customHeight="1">
      <c r="A48" s="5" t="s">
        <v>118</v>
      </c>
      <c r="B48" t="str">
        <f>HYPERLINK("https://www.onsemi.com/PowerSolutions/product.do?id=FOD050L","FOD050L")</f>
        <v>FOD050L</v>
      </c>
      <c r="C48" t="str">
        <f>HYPERLINK("https://www.onsemi.com/pub/Collateral/FOD053L-D.PDF","FOD053L/D (1189kB)")</f>
        <v>FOD053L/D (1189kB)</v>
      </c>
      <c r="D48" t="s">
        <v>119</v>
      </c>
      <c r="E48" s="2" t="s">
        <v>20</v>
      </c>
      <c r="F48" t="s">
        <v>21</v>
      </c>
      <c r="G48" s="2" t="s">
        <v>22</v>
      </c>
      <c r="H48" s="2" t="s">
        <v>40</v>
      </c>
      <c r="I48" s="2" t="s">
        <v>25</v>
      </c>
      <c r="J48" s="2" t="s">
        <v>22</v>
      </c>
      <c r="K48" s="2" t="s">
        <v>55</v>
      </c>
      <c r="L48" s="2" t="s">
        <v>26</v>
      </c>
      <c r="M48" s="2" t="s">
        <v>27</v>
      </c>
      <c r="N48" s="2" t="s">
        <v>42</v>
      </c>
      <c r="O48" s="2" t="s">
        <v>38</v>
      </c>
      <c r="P48" s="2"/>
      <c r="Q48" s="2" t="s">
        <v>120</v>
      </c>
      <c r="R48" s="2" t="s">
        <v>120</v>
      </c>
      <c r="S48" s="2" t="s">
        <v>42</v>
      </c>
      <c r="T48" s="2"/>
      <c r="U48" s="2"/>
      <c r="V48" s="2" t="s">
        <v>93</v>
      </c>
      <c r="W48" s="2"/>
      <c r="X48" s="2"/>
      <c r="Y48" s="2"/>
      <c r="Z48" s="2"/>
      <c r="AA48" s="2"/>
      <c r="AB48" s="2"/>
      <c r="AC48" s="2"/>
      <c r="AD48" s="2" t="s">
        <v>62</v>
      </c>
      <c r="AE48" s="2" t="s">
        <v>34</v>
      </c>
      <c r="AF48" s="2" t="s">
        <v>57</v>
      </c>
      <c r="AG48" s="2" t="s">
        <v>63</v>
      </c>
    </row>
    <row r="49" spans="1:33" ht="25.5">
      <c r="A49" s="5" t="s">
        <v>118</v>
      </c>
      <c r="B49" t="str">
        <f>HYPERLINK("https://www.onsemi.com/PowerSolutions/product.do?id=FOD053L","FOD053L")</f>
        <v>FOD053L</v>
      </c>
      <c r="C49" t="str">
        <f>HYPERLINK("https://www.onsemi.com/pub/Collateral/FOD053L-D.PDF","FOD053L/D (1189kB)")</f>
        <v>FOD053L/D (1189kB)</v>
      </c>
      <c r="D49" t="s">
        <v>121</v>
      </c>
      <c r="E49" s="2" t="s">
        <v>20</v>
      </c>
      <c r="F49" t="s">
        <v>21</v>
      </c>
      <c r="G49" s="2" t="s">
        <v>22</v>
      </c>
      <c r="H49" s="2" t="s">
        <v>40</v>
      </c>
      <c r="I49" s="2" t="s">
        <v>25</v>
      </c>
      <c r="J49" s="2" t="s">
        <v>67</v>
      </c>
      <c r="K49" s="2" t="s">
        <v>55</v>
      </c>
      <c r="L49" s="2" t="s">
        <v>26</v>
      </c>
      <c r="M49" s="2" t="s">
        <v>27</v>
      </c>
      <c r="N49" s="2" t="s">
        <v>42</v>
      </c>
      <c r="O49" s="2" t="s">
        <v>38</v>
      </c>
      <c r="P49" s="2"/>
      <c r="Q49" s="2" t="s">
        <v>120</v>
      </c>
      <c r="R49" s="2" t="s">
        <v>120</v>
      </c>
      <c r="S49" s="2" t="s">
        <v>42</v>
      </c>
      <c r="T49" s="2"/>
      <c r="U49" s="2"/>
      <c r="V49" s="2" t="s">
        <v>93</v>
      </c>
      <c r="W49" s="2"/>
      <c r="X49" s="2"/>
      <c r="Y49" s="2"/>
      <c r="Z49" s="2"/>
      <c r="AA49" s="2"/>
      <c r="AB49" s="2"/>
      <c r="AC49" s="2"/>
      <c r="AD49" s="2" t="s">
        <v>62</v>
      </c>
      <c r="AE49" s="2" t="s">
        <v>34</v>
      </c>
      <c r="AF49" s="2" t="s">
        <v>57</v>
      </c>
      <c r="AG49" s="2" t="s">
        <v>63</v>
      </c>
    </row>
    <row r="50" spans="1:33" ht="25.5">
      <c r="A50" s="5" t="s">
        <v>118</v>
      </c>
      <c r="B50" t="str">
        <f>HYPERLINK("https://www.onsemi.com/PowerSolutions/product.do?id=FOD060L","FOD060L")</f>
        <v>FOD060L</v>
      </c>
      <c r="C50" t="str">
        <f>HYPERLINK("https://www.onsemi.com/pub/Collateral/FOD260L-D.pdf","FOD260L/D (903kB)")</f>
        <v>FOD260L/D (903kB)</v>
      </c>
      <c r="D50" t="s">
        <v>122</v>
      </c>
      <c r="E50" s="2" t="s">
        <v>20</v>
      </c>
      <c r="F50" t="s">
        <v>21</v>
      </c>
      <c r="G50" s="2" t="s">
        <v>32</v>
      </c>
      <c r="H50" s="2" t="s">
        <v>72</v>
      </c>
      <c r="I50" s="2" t="s">
        <v>88</v>
      </c>
      <c r="J50" s="2" t="s">
        <v>22</v>
      </c>
      <c r="K50" s="2" t="s">
        <v>42</v>
      </c>
      <c r="L50" s="2" t="s">
        <v>42</v>
      </c>
      <c r="M50" s="2" t="s">
        <v>42</v>
      </c>
      <c r="N50" s="2" t="s">
        <v>93</v>
      </c>
      <c r="O50" s="2" t="s">
        <v>94</v>
      </c>
      <c r="P50" s="2"/>
      <c r="Q50" s="2" t="s">
        <v>117</v>
      </c>
      <c r="R50" s="2" t="s">
        <v>123</v>
      </c>
      <c r="S50" s="2" t="s">
        <v>49</v>
      </c>
      <c r="T50" s="2"/>
      <c r="U50" s="2"/>
      <c r="V50" s="2" t="s">
        <v>49</v>
      </c>
      <c r="W50" s="2"/>
      <c r="X50" s="2"/>
      <c r="Y50" s="2"/>
      <c r="Z50" s="2"/>
      <c r="AA50" s="2"/>
      <c r="AB50" s="2"/>
      <c r="AC50" s="2"/>
      <c r="AD50" s="2" t="s">
        <v>56</v>
      </c>
      <c r="AE50" s="2" t="s">
        <v>34</v>
      </c>
      <c r="AF50" s="2" t="s">
        <v>57</v>
      </c>
      <c r="AG50" s="2" t="s">
        <v>63</v>
      </c>
    </row>
    <row r="51" spans="1:33" ht="25.5">
      <c r="A51" s="5" t="s">
        <v>118</v>
      </c>
      <c r="B51" t="str">
        <f>HYPERLINK("https://www.onsemi.com/PowerSolutions/product.do?id=FOD073L","FOD073L")</f>
        <v>FOD073L</v>
      </c>
      <c r="C51" t="str">
        <f>HYPERLINK("https://www.onsemi.com/pub/Collateral/FOD073L-D.pdf","FOD073L/D (522kB)")</f>
        <v>FOD073L/D (522kB)</v>
      </c>
      <c r="D51" t="s">
        <v>124</v>
      </c>
      <c r="E51" s="2" t="s">
        <v>20</v>
      </c>
      <c r="F51" t="s">
        <v>21</v>
      </c>
      <c r="G51" s="2" t="s">
        <v>28</v>
      </c>
      <c r="H51" s="2" t="s">
        <v>42</v>
      </c>
      <c r="I51" s="2" t="s">
        <v>25</v>
      </c>
      <c r="J51" s="2" t="s">
        <v>67</v>
      </c>
      <c r="K51" s="2" t="s">
        <v>125</v>
      </c>
      <c r="L51" s="2" t="s">
        <v>126</v>
      </c>
      <c r="M51" s="2" t="s">
        <v>31</v>
      </c>
      <c r="N51" s="2" t="s">
        <v>42</v>
      </c>
      <c r="O51" s="2" t="s">
        <v>38</v>
      </c>
      <c r="P51" s="2"/>
      <c r="Q51" s="2" t="s">
        <v>127</v>
      </c>
      <c r="R51" s="2" t="s">
        <v>128</v>
      </c>
      <c r="S51" s="2" t="s">
        <v>42</v>
      </c>
      <c r="T51" s="2"/>
      <c r="U51" s="2"/>
      <c r="V51" s="2" t="s">
        <v>22</v>
      </c>
      <c r="W51" s="2"/>
      <c r="X51" s="2"/>
      <c r="Y51" s="2"/>
      <c r="Z51" s="2"/>
      <c r="AA51" s="2"/>
      <c r="AB51" s="2"/>
      <c r="AC51" s="2"/>
      <c r="AD51" s="2" t="s">
        <v>62</v>
      </c>
      <c r="AE51" s="2" t="s">
        <v>34</v>
      </c>
      <c r="AF51" s="2" t="s">
        <v>57</v>
      </c>
      <c r="AG51" s="2" t="s">
        <v>63</v>
      </c>
    </row>
    <row r="52" spans="1:33" ht="25.5">
      <c r="A52" s="5" t="s">
        <v>118</v>
      </c>
      <c r="B52" t="str">
        <f>HYPERLINK("https://www.onsemi.com/PowerSolutions/product.do?id=FOD260L","FOD260L")</f>
        <v>FOD260L</v>
      </c>
      <c r="C52" t="str">
        <f>HYPERLINK("https://www.onsemi.com/pub/Collateral/FOD260L-D.pdf","FOD260L/D (903kB)")</f>
        <v>FOD260L/D (903kB)</v>
      </c>
      <c r="D52" t="s">
        <v>129</v>
      </c>
      <c r="E52" s="2" t="s">
        <v>20</v>
      </c>
      <c r="F52" t="s">
        <v>21</v>
      </c>
      <c r="G52" s="2" t="s">
        <v>32</v>
      </c>
      <c r="H52" s="2" t="s">
        <v>72</v>
      </c>
      <c r="I52" s="2" t="s">
        <v>88</v>
      </c>
      <c r="J52" s="2" t="s">
        <v>22</v>
      </c>
      <c r="K52" s="2" t="s">
        <v>42</v>
      </c>
      <c r="L52" s="2" t="s">
        <v>42</v>
      </c>
      <c r="M52" s="2" t="s">
        <v>42</v>
      </c>
      <c r="N52" s="2" t="s">
        <v>93</v>
      </c>
      <c r="O52" s="2" t="s">
        <v>94</v>
      </c>
      <c r="P52" s="2"/>
      <c r="Q52" s="2" t="s">
        <v>117</v>
      </c>
      <c r="R52" s="2" t="s">
        <v>123</v>
      </c>
      <c r="S52" s="2" t="s">
        <v>49</v>
      </c>
      <c r="T52" s="2"/>
      <c r="U52" s="2"/>
      <c r="V52" s="2" t="s">
        <v>49</v>
      </c>
      <c r="W52" s="2"/>
      <c r="X52" s="2"/>
      <c r="Y52" s="2"/>
      <c r="Z52" s="2"/>
      <c r="AA52" s="2"/>
      <c r="AB52" s="2"/>
      <c r="AC52" s="2"/>
      <c r="AD52" s="2" t="s">
        <v>33</v>
      </c>
      <c r="AE52" s="2" t="s">
        <v>34</v>
      </c>
      <c r="AF52" s="2" t="s">
        <v>57</v>
      </c>
      <c r="AG52" s="2" t="s">
        <v>36</v>
      </c>
    </row>
    <row r="53" spans="1:33" ht="25.5">
      <c r="A53" s="5" t="s">
        <v>118</v>
      </c>
      <c r="B53" t="str">
        <f>HYPERLINK("https://www.onsemi.com/PowerSolutions/product.do?id=FOD8001","FOD8001")</f>
        <v>FOD8001</v>
      </c>
      <c r="C53" t="str">
        <f>HYPERLINK("https://www.onsemi.com/pub/Collateral/FOD8001-D.pdf","FOD8001/D (753kB)")</f>
        <v>FOD8001/D (753kB)</v>
      </c>
      <c r="D53" t="s">
        <v>130</v>
      </c>
      <c r="E53" s="2" t="s">
        <v>20</v>
      </c>
      <c r="F53" t="s">
        <v>21</v>
      </c>
      <c r="G53" s="2" t="s">
        <v>49</v>
      </c>
      <c r="H53" s="2" t="s">
        <v>72</v>
      </c>
      <c r="I53" s="2" t="s">
        <v>88</v>
      </c>
      <c r="J53" s="2" t="s">
        <v>22</v>
      </c>
      <c r="K53" s="2" t="s">
        <v>42</v>
      </c>
      <c r="L53" s="2" t="s">
        <v>42</v>
      </c>
      <c r="M53" s="2" t="s">
        <v>42</v>
      </c>
      <c r="N53" s="2" t="s">
        <v>42</v>
      </c>
      <c r="O53" s="2" t="s">
        <v>28</v>
      </c>
      <c r="P53" s="2"/>
      <c r="Q53" s="2" t="s">
        <v>60</v>
      </c>
      <c r="R53" s="2" t="s">
        <v>60</v>
      </c>
      <c r="S53" s="2" t="s">
        <v>101</v>
      </c>
      <c r="T53" s="2"/>
      <c r="U53" s="2"/>
      <c r="V53" s="2" t="s">
        <v>53</v>
      </c>
      <c r="W53" s="2"/>
      <c r="X53" s="2"/>
      <c r="Y53" s="2"/>
      <c r="Z53" s="2"/>
      <c r="AA53" s="2"/>
      <c r="AB53" s="2"/>
      <c r="AC53" s="2"/>
      <c r="AD53" s="2" t="s">
        <v>56</v>
      </c>
      <c r="AE53" s="2" t="s">
        <v>34</v>
      </c>
      <c r="AF53" s="2" t="s">
        <v>131</v>
      </c>
      <c r="AG53" s="2" t="s">
        <v>63</v>
      </c>
    </row>
    <row r="54" spans="1:33" ht="25.5">
      <c r="A54" s="5" t="s">
        <v>118</v>
      </c>
      <c r="B54" t="str">
        <f>HYPERLINK("https://www.onsemi.com/PowerSolutions/product.do?id=FOD8012A","FOD8012A")</f>
        <v>FOD8012A</v>
      </c>
      <c r="C54" t="str">
        <f>HYPERLINK("https://www.onsemi.com/pub/Collateral/FOD8012A-D.pdf","FOD8012A/D (390kB)")</f>
        <v>FOD8012A/D (390kB)</v>
      </c>
      <c r="D54" t="s">
        <v>132</v>
      </c>
      <c r="E54" s="2" t="s">
        <v>20</v>
      </c>
      <c r="F54" t="s">
        <v>21</v>
      </c>
      <c r="G54" s="2" t="s">
        <v>55</v>
      </c>
      <c r="H54" s="2" t="s">
        <v>72</v>
      </c>
      <c r="I54" s="2" t="s">
        <v>88</v>
      </c>
      <c r="J54" s="2" t="s">
        <v>67</v>
      </c>
      <c r="K54" s="2" t="s">
        <v>42</v>
      </c>
      <c r="L54" s="2" t="s">
        <v>42</v>
      </c>
      <c r="M54" s="2" t="s">
        <v>42</v>
      </c>
      <c r="N54" s="2" t="s">
        <v>42</v>
      </c>
      <c r="O54" s="2" t="s">
        <v>28</v>
      </c>
      <c r="P54" s="2"/>
      <c r="Q54" s="2" t="s">
        <v>50</v>
      </c>
      <c r="R54" s="2" t="s">
        <v>50</v>
      </c>
      <c r="S54" s="2" t="s">
        <v>55</v>
      </c>
      <c r="T54" s="2"/>
      <c r="U54" s="2"/>
      <c r="V54" s="2" t="s">
        <v>53</v>
      </c>
      <c r="W54" s="2"/>
      <c r="X54" s="2"/>
      <c r="Y54" s="2"/>
      <c r="Z54" s="2"/>
      <c r="AA54" s="2"/>
      <c r="AB54" s="2"/>
      <c r="AC54" s="2"/>
      <c r="AD54" s="2" t="s">
        <v>56</v>
      </c>
      <c r="AE54" s="2" t="s">
        <v>34</v>
      </c>
      <c r="AF54" s="2" t="s">
        <v>133</v>
      </c>
      <c r="AG54" s="2" t="s">
        <v>63</v>
      </c>
    </row>
    <row r="55" spans="1:33" ht="25.5">
      <c r="A55" s="5" t="s">
        <v>118</v>
      </c>
      <c r="B55" t="str">
        <f>HYPERLINK("https://www.onsemi.com/PowerSolutions/product.do?id=FOD8160","FOD8160")</f>
        <v>FOD8160</v>
      </c>
      <c r="C55" t="str">
        <f>HYPERLINK("https://www.onsemi.com/pub/Collateral/FOD8160-D.pdf","FOD8160/D (388kB)")</f>
        <v>FOD8160/D (388kB)</v>
      </c>
      <c r="D55" t="s">
        <v>134</v>
      </c>
      <c r="E55" s="2" t="s">
        <v>20</v>
      </c>
      <c r="F55" t="s">
        <v>21</v>
      </c>
      <c r="G55" s="2" t="s">
        <v>32</v>
      </c>
      <c r="H55" s="2" t="s">
        <v>72</v>
      </c>
      <c r="I55" s="2" t="s">
        <v>88</v>
      </c>
      <c r="J55" s="2" t="s">
        <v>22</v>
      </c>
      <c r="K55" s="2" t="s">
        <v>42</v>
      </c>
      <c r="L55" s="2" t="s">
        <v>42</v>
      </c>
      <c r="M55" s="2" t="s">
        <v>42</v>
      </c>
      <c r="N55" s="2" t="s">
        <v>101</v>
      </c>
      <c r="O55" s="2" t="s">
        <v>94</v>
      </c>
      <c r="P55" s="2"/>
      <c r="Q55" s="2" t="s">
        <v>135</v>
      </c>
      <c r="R55" s="2" t="s">
        <v>123</v>
      </c>
      <c r="S55" s="2" t="s">
        <v>46</v>
      </c>
      <c r="T55" s="2"/>
      <c r="U55" s="2"/>
      <c r="V55" s="2" t="s">
        <v>53</v>
      </c>
      <c r="W55" s="2"/>
      <c r="X55" s="2"/>
      <c r="Y55" s="2"/>
      <c r="Z55" s="2"/>
      <c r="AA55" s="2"/>
      <c r="AB55" s="2"/>
      <c r="AC55" s="2"/>
      <c r="AD55" s="2" t="s">
        <v>33</v>
      </c>
      <c r="AE55" s="2" t="s">
        <v>34</v>
      </c>
      <c r="AF55" s="2" t="s">
        <v>35</v>
      </c>
      <c r="AG55" s="2" t="s">
        <v>136</v>
      </c>
    </row>
    <row r="56" spans="1:33" ht="25.5">
      <c r="A56" s="5" t="s">
        <v>118</v>
      </c>
      <c r="B56" t="str">
        <f>HYPERLINK("https://www.onsemi.com/PowerSolutions/product.do?id=FOD8163","FOD8163")</f>
        <v>FOD8163</v>
      </c>
      <c r="C56" t="str">
        <f>HYPERLINK("https://www.onsemi.com/pub/Collateral/FOD8163-D.PDF","FOD8163/D (403kB)")</f>
        <v>FOD8163/D (403kB)</v>
      </c>
      <c r="D56" t="s">
        <v>137</v>
      </c>
      <c r="E56" s="2" t="s">
        <v>20</v>
      </c>
      <c r="F56" t="s">
        <v>21</v>
      </c>
      <c r="G56" s="2" t="s">
        <v>138</v>
      </c>
      <c r="H56" s="2" t="s">
        <v>72</v>
      </c>
      <c r="I56" s="2" t="s">
        <v>25</v>
      </c>
      <c r="J56" s="2" t="s">
        <v>22</v>
      </c>
      <c r="K56" s="2" t="s">
        <v>42</v>
      </c>
      <c r="L56" s="2" t="s">
        <v>42</v>
      </c>
      <c r="M56" s="2" t="s">
        <v>42</v>
      </c>
      <c r="N56" s="2" t="s">
        <v>101</v>
      </c>
      <c r="O56" s="2" t="s">
        <v>94</v>
      </c>
      <c r="P56" s="2"/>
      <c r="Q56" s="2" t="s">
        <v>135</v>
      </c>
      <c r="R56" s="2" t="s">
        <v>123</v>
      </c>
      <c r="S56" s="2" t="s">
        <v>46</v>
      </c>
      <c r="T56" s="2"/>
      <c r="U56" s="2"/>
      <c r="V56" s="2" t="s">
        <v>53</v>
      </c>
      <c r="W56" s="2"/>
      <c r="X56" s="2"/>
      <c r="Y56" s="2"/>
      <c r="Z56" s="2"/>
      <c r="AA56" s="2"/>
      <c r="AB56" s="2"/>
      <c r="AC56" s="2"/>
      <c r="AD56" s="2" t="s">
        <v>33</v>
      </c>
      <c r="AE56" s="2" t="s">
        <v>34</v>
      </c>
      <c r="AF56" s="2" t="s">
        <v>35</v>
      </c>
      <c r="AG56" s="2" t="s">
        <v>91</v>
      </c>
    </row>
    <row r="57" spans="1:33" ht="25.5">
      <c r="A57" s="5" t="s">
        <v>118</v>
      </c>
      <c r="B57" t="str">
        <f>HYPERLINK("https://www.onsemi.com/PowerSolutions/product.do?id=FOD8173","FOD8173")</f>
        <v>FOD8173</v>
      </c>
      <c r="C57" t="str">
        <f>HYPERLINK("https://www.onsemi.com/pub/Collateral/FOD8173-D.PDF","FOD8173/D (330kB)")</f>
        <v>FOD8173/D (330kB)</v>
      </c>
      <c r="D57" t="s">
        <v>139</v>
      </c>
      <c r="E57" s="2" t="s">
        <v>20</v>
      </c>
      <c r="F57" t="s">
        <v>21</v>
      </c>
      <c r="G57" t="s">
        <v>140</v>
      </c>
      <c r="H57" s="2" t="s">
        <v>72</v>
      </c>
      <c r="I57" s="2" t="s">
        <v>88</v>
      </c>
      <c r="J57" s="2" t="s">
        <v>22</v>
      </c>
      <c r="K57" t="s">
        <v>140</v>
      </c>
      <c r="L57" t="s">
        <v>140</v>
      </c>
      <c r="M57" t="s">
        <v>140</v>
      </c>
      <c r="N57" s="2" t="s">
        <v>93</v>
      </c>
      <c r="O57" s="2" t="s">
        <v>52</v>
      </c>
      <c r="P57" s="2"/>
      <c r="Q57" s="2" t="s">
        <v>141</v>
      </c>
      <c r="R57" s="2" t="s">
        <v>141</v>
      </c>
      <c r="S57" s="2" t="s">
        <v>53</v>
      </c>
      <c r="T57" s="2"/>
      <c r="U57" s="2"/>
      <c r="V57" s="2" t="s">
        <v>53</v>
      </c>
      <c r="W57" s="2"/>
      <c r="X57" s="2"/>
      <c r="Y57" s="2"/>
      <c r="Z57" s="2"/>
      <c r="AA57" s="2"/>
      <c r="AB57" s="2"/>
      <c r="AC57" s="2"/>
      <c r="AD57" s="2" t="s">
        <v>33</v>
      </c>
      <c r="AE57" s="2" t="s">
        <v>34</v>
      </c>
      <c r="AF57" s="2" t="s">
        <v>35</v>
      </c>
      <c r="AG57" s="2" t="s">
        <v>142</v>
      </c>
    </row>
    <row r="58" spans="1:33" ht="25.5">
      <c r="A58" s="5" t="s">
        <v>118</v>
      </c>
      <c r="B58" t="str">
        <f>HYPERLINK("https://www.onsemi.com/PowerSolutions/product.do?id=FODM8061","FODM8061")</f>
        <v>FODM8061</v>
      </c>
      <c r="C58" t="str">
        <f>HYPERLINK("https://www.onsemi.com/pub/Collateral/FODM8061-D.PDF","FODM8061/D (826kB)")</f>
        <v>FODM8061/D (826kB)</v>
      </c>
      <c r="D58" t="s">
        <v>143</v>
      </c>
      <c r="E58" s="2" t="s">
        <v>20</v>
      </c>
      <c r="F58" t="s">
        <v>21</v>
      </c>
      <c r="G58" s="2" t="s">
        <v>32</v>
      </c>
      <c r="H58" s="2" t="s">
        <v>72</v>
      </c>
      <c r="I58" s="2" t="s">
        <v>88</v>
      </c>
      <c r="J58" s="2" t="s">
        <v>22</v>
      </c>
      <c r="K58" s="2" t="s">
        <v>42</v>
      </c>
      <c r="L58" s="2" t="s">
        <v>42</v>
      </c>
      <c r="M58" s="2" t="s">
        <v>42</v>
      </c>
      <c r="N58" s="2" t="s">
        <v>93</v>
      </c>
      <c r="O58" s="2" t="s">
        <v>94</v>
      </c>
      <c r="P58" s="2"/>
      <c r="Q58" s="2" t="s">
        <v>135</v>
      </c>
      <c r="R58" s="2" t="s">
        <v>135</v>
      </c>
      <c r="S58" s="2" t="s">
        <v>49</v>
      </c>
      <c r="T58" s="2"/>
      <c r="U58" s="2"/>
      <c r="V58" s="2" t="s">
        <v>53</v>
      </c>
      <c r="W58" s="2"/>
      <c r="X58" s="2"/>
      <c r="Y58" s="2"/>
      <c r="Z58" s="2"/>
      <c r="AA58" s="2"/>
      <c r="AB58" s="2"/>
      <c r="AC58" s="2"/>
      <c r="AD58" s="2" t="s">
        <v>56</v>
      </c>
      <c r="AE58" s="2" t="s">
        <v>34</v>
      </c>
      <c r="AF58" s="2" t="s">
        <v>133</v>
      </c>
      <c r="AG58" s="2" t="s">
        <v>58</v>
      </c>
    </row>
    <row r="59" spans="1:33" ht="25.5">
      <c r="A59" s="5" t="s">
        <v>118</v>
      </c>
      <c r="B59" t="str">
        <f>HYPERLINK("https://www.onsemi.com/PowerSolutions/product.do?id=FODM8071","FODM8071")</f>
        <v>FODM8071</v>
      </c>
      <c r="C59" t="str">
        <f>HYPERLINK("https://www.onsemi.com/pub/Collateral/FODM8071-D.pdf","FODM8071/D (425kB)")</f>
        <v>FODM8071/D (425kB)</v>
      </c>
      <c r="D59" t="s">
        <v>144</v>
      </c>
      <c r="E59" s="2" t="s">
        <v>20</v>
      </c>
      <c r="F59" t="s">
        <v>21</v>
      </c>
      <c r="G59" s="2" t="s">
        <v>53</v>
      </c>
      <c r="H59" s="2" t="s">
        <v>72</v>
      </c>
      <c r="I59" s="2" t="s">
        <v>88</v>
      </c>
      <c r="J59" s="2" t="s">
        <v>22</v>
      </c>
      <c r="K59" s="2" t="s">
        <v>42</v>
      </c>
      <c r="L59" s="2" t="s">
        <v>42</v>
      </c>
      <c r="M59" s="2" t="s">
        <v>42</v>
      </c>
      <c r="N59" s="2" t="s">
        <v>93</v>
      </c>
      <c r="O59" s="2" t="s">
        <v>28</v>
      </c>
      <c r="P59" s="2"/>
      <c r="Q59" s="2" t="s">
        <v>141</v>
      </c>
      <c r="R59" s="2" t="s">
        <v>141</v>
      </c>
      <c r="S59" s="2" t="s">
        <v>53</v>
      </c>
      <c r="T59" s="2"/>
      <c r="U59" s="2"/>
      <c r="V59" s="2" t="s">
        <v>53</v>
      </c>
      <c r="W59" s="2"/>
      <c r="X59" s="2"/>
      <c r="Y59" s="2"/>
      <c r="Z59" s="2"/>
      <c r="AA59" s="2"/>
      <c r="AB59" s="2"/>
      <c r="AC59" s="2"/>
      <c r="AD59" s="2" t="s">
        <v>56</v>
      </c>
      <c r="AE59" s="2" t="s">
        <v>34</v>
      </c>
      <c r="AF59" s="2" t="s">
        <v>133</v>
      </c>
      <c r="AG59" s="2" t="s">
        <v>58</v>
      </c>
    </row>
    <row r="60" spans="1:33" ht="25.5">
      <c r="A60" s="5" t="s">
        <v>118</v>
      </c>
      <c r="B60" t="str">
        <f>HYPERLINK("https://www.onsemi.com/PowerSolutions/product.do?id=HCPL062N","HCPL062N")</f>
        <v>HCPL062N</v>
      </c>
      <c r="C60" t="str">
        <f>HYPERLINK("https://www.onsemi.com/pub/Collateral/HCPL062N-D.pdf","HCPL062N/D (723kB)")</f>
        <v>HCPL062N/D (723kB)</v>
      </c>
      <c r="D60" t="s">
        <v>145</v>
      </c>
      <c r="E60" s="2" t="s">
        <v>20</v>
      </c>
      <c r="F60" t="s">
        <v>21</v>
      </c>
      <c r="G60" s="2" t="s">
        <v>32</v>
      </c>
      <c r="H60" t="s">
        <v>140</v>
      </c>
      <c r="I60" s="2" t="s">
        <v>146</v>
      </c>
      <c r="J60" s="2" t="s">
        <v>67</v>
      </c>
      <c r="K60" s="2" t="s">
        <v>42</v>
      </c>
      <c r="L60" s="2" t="s">
        <v>42</v>
      </c>
      <c r="M60" s="2" t="s">
        <v>42</v>
      </c>
      <c r="N60" s="2" t="s">
        <v>93</v>
      </c>
      <c r="O60" s="2" t="s">
        <v>94</v>
      </c>
      <c r="P60" s="2"/>
      <c r="Q60" s="2" t="s">
        <v>117</v>
      </c>
      <c r="R60" s="2" t="s">
        <v>123</v>
      </c>
      <c r="S60" s="2" t="s">
        <v>49</v>
      </c>
      <c r="T60" s="2"/>
      <c r="U60" s="2"/>
      <c r="V60" s="2" t="s">
        <v>49</v>
      </c>
      <c r="W60" s="2"/>
      <c r="X60" s="2"/>
      <c r="Y60" s="2"/>
      <c r="Z60" s="2"/>
      <c r="AA60" s="2"/>
      <c r="AB60" s="2"/>
      <c r="AC60" s="2"/>
      <c r="AD60" s="2" t="s">
        <v>56</v>
      </c>
      <c r="AE60" s="2" t="s">
        <v>34</v>
      </c>
      <c r="AF60" s="2" t="s">
        <v>57</v>
      </c>
      <c r="AG60" s="2" t="s">
        <v>63</v>
      </c>
    </row>
    <row r="61" spans="1:33" ht="12.75" customHeight="1">
      <c r="A61" s="6" t="s">
        <v>168</v>
      </c>
      <c r="B61" t="str">
        <f>HYPERLINK("https://www.onsemi.com/PowerSolutions/product.do?id=H11F1M","H11F1M")</f>
        <v>H11F1M</v>
      </c>
      <c r="C61" t="str">
        <f>HYPERLINK("https://www.onsemi.com/pub/Collateral/H11F3M-D.pdf","H11F3M/D (432kB)")</f>
        <v>H11F3M/D (432kB)</v>
      </c>
      <c r="D61" t="s">
        <v>155</v>
      </c>
      <c r="E61" s="2" t="s">
        <v>20</v>
      </c>
      <c r="F61" t="s">
        <v>21</v>
      </c>
      <c r="H61" s="2" t="s">
        <v>42</v>
      </c>
      <c r="I61" s="2" t="s">
        <v>24</v>
      </c>
      <c r="J61" s="2"/>
      <c r="K61" s="2"/>
      <c r="L61" s="2"/>
      <c r="M61" s="2"/>
      <c r="N61" s="2"/>
      <c r="O61" s="2" t="s">
        <v>42</v>
      </c>
      <c r="P61" s="2" t="s">
        <v>42</v>
      </c>
      <c r="Q61" s="2">
        <v>25000</v>
      </c>
      <c r="R61" s="2">
        <v>25000</v>
      </c>
      <c r="S61" s="2"/>
      <c r="T61" s="2"/>
      <c r="U61" s="2"/>
      <c r="V61" s="2"/>
      <c r="W61" s="2" t="s">
        <v>42</v>
      </c>
      <c r="X61" s="2" t="s">
        <v>156</v>
      </c>
      <c r="Y61" s="2" t="s">
        <v>42</v>
      </c>
      <c r="Z61" s="2" t="s">
        <v>42</v>
      </c>
      <c r="AA61" s="2" t="s">
        <v>24</v>
      </c>
      <c r="AB61" s="2" t="s">
        <v>26</v>
      </c>
      <c r="AC61" s="2" t="s">
        <v>157</v>
      </c>
      <c r="AD61" s="2" t="s">
        <v>158</v>
      </c>
      <c r="AE61" s="2" t="s">
        <v>34</v>
      </c>
      <c r="AF61" s="2" t="s">
        <v>35</v>
      </c>
      <c r="AG61" s="2" t="s">
        <v>106</v>
      </c>
    </row>
    <row r="62" spans="1:33" ht="38.25">
      <c r="A62" s="5" t="s">
        <v>154</v>
      </c>
      <c r="B62" t="str">
        <f>HYPERLINK("https://www.onsemi.com/PowerSolutions/product.do?id=H11F3M","H11F3M")</f>
        <v>H11F3M</v>
      </c>
      <c r="C62" t="str">
        <f>HYPERLINK("https://www.onsemi.com/pub/Collateral/H11F3M-D.pdf","H11F3M/D (432kB)")</f>
        <v>H11F3M/D (432kB)</v>
      </c>
      <c r="D62" t="s">
        <v>155</v>
      </c>
      <c r="E62" s="2" t="s">
        <v>20</v>
      </c>
      <c r="F62" t="s">
        <v>21</v>
      </c>
      <c r="H62" s="2" t="s">
        <v>42</v>
      </c>
      <c r="I62" s="2" t="s">
        <v>55</v>
      </c>
      <c r="J62" s="2"/>
      <c r="K62" s="2"/>
      <c r="L62" s="2"/>
      <c r="M62" s="2"/>
      <c r="N62" s="2"/>
      <c r="O62" s="2" t="s">
        <v>42</v>
      </c>
      <c r="P62" s="2" t="s">
        <v>42</v>
      </c>
      <c r="Q62" s="2">
        <v>25000</v>
      </c>
      <c r="R62" s="2">
        <v>25000</v>
      </c>
      <c r="S62" s="2"/>
      <c r="T62" s="2"/>
      <c r="U62" s="2"/>
      <c r="V62" s="2"/>
      <c r="W62" s="2" t="s">
        <v>42</v>
      </c>
      <c r="X62" s="2" t="s">
        <v>156</v>
      </c>
      <c r="Y62" s="2" t="s">
        <v>42</v>
      </c>
      <c r="Z62" s="2" t="s">
        <v>42</v>
      </c>
      <c r="AA62" s="2" t="s">
        <v>55</v>
      </c>
      <c r="AB62" s="2" t="s">
        <v>26</v>
      </c>
      <c r="AC62" s="2" t="s">
        <v>159</v>
      </c>
      <c r="AD62" s="2" t="s">
        <v>158</v>
      </c>
      <c r="AE62" s="2" t="s">
        <v>34</v>
      </c>
      <c r="AF62" s="2" t="s">
        <v>35</v>
      </c>
      <c r="AG62" s="2" t="s">
        <v>106</v>
      </c>
    </row>
    <row r="63" spans="1:33" ht="38.25">
      <c r="A63" s="5" t="s">
        <v>154</v>
      </c>
      <c r="B63" t="str">
        <f>HYPERLINK("https://www.onsemi.com/PowerSolutions/product.do?id=HCPL3700","HCPL3700")</f>
        <v>HCPL3700</v>
      </c>
      <c r="C63" t="str">
        <f>HYPERLINK("https://www.onsemi.com/pub/Collateral/HCPL3700-D.pdf","HCPL3700/D (419kB)")</f>
        <v>HCPL3700/D (419kB)</v>
      </c>
      <c r="D63" t="s">
        <v>160</v>
      </c>
      <c r="E63" s="2" t="s">
        <v>20</v>
      </c>
      <c r="F63" t="s">
        <v>21</v>
      </c>
      <c r="H63" s="2" t="s">
        <v>67</v>
      </c>
      <c r="I63" s="2" t="s">
        <v>47</v>
      </c>
      <c r="J63" s="2"/>
      <c r="K63" s="2"/>
      <c r="L63" s="2"/>
      <c r="M63" s="2"/>
      <c r="N63" s="2"/>
      <c r="O63" s="2" t="s">
        <v>44</v>
      </c>
      <c r="P63" s="2" t="s">
        <v>161</v>
      </c>
      <c r="Q63" s="2">
        <v>15000</v>
      </c>
      <c r="R63" s="2">
        <v>40000</v>
      </c>
      <c r="S63" s="2"/>
      <c r="T63" s="2"/>
      <c r="U63" s="2"/>
      <c r="V63" s="2"/>
      <c r="W63" s="2" t="s">
        <v>42</v>
      </c>
      <c r="X63" s="2" t="s">
        <v>42</v>
      </c>
      <c r="Y63" s="2" t="s">
        <v>162</v>
      </c>
      <c r="Z63" s="2" t="s">
        <v>163</v>
      </c>
      <c r="AA63" s="2" t="s">
        <v>42</v>
      </c>
      <c r="AB63" s="2" t="s">
        <v>42</v>
      </c>
      <c r="AC63" s="2" t="s">
        <v>32</v>
      </c>
      <c r="AD63" s="2" t="s">
        <v>62</v>
      </c>
      <c r="AE63" s="2" t="s">
        <v>34</v>
      </c>
      <c r="AF63" s="2" t="s">
        <v>57</v>
      </c>
      <c r="AG63" s="2" t="s">
        <v>36</v>
      </c>
    </row>
    <row r="64" spans="1:33" ht="38.25">
      <c r="A64" s="5" t="s">
        <v>154</v>
      </c>
      <c r="B64" t="str">
        <f>HYPERLINK("https://www.onsemi.com/PowerSolutions/product.do?id=HCPL3700M","HCPL3700M")</f>
        <v>HCPL3700M</v>
      </c>
      <c r="C64" t="str">
        <f>HYPERLINK("https://www.onsemi.com/pub/Collateral/HCPL3700M-D.pdf","HCPL3700M/D (383kB)")</f>
        <v>HCPL3700M/D (383kB)</v>
      </c>
      <c r="D64" t="s">
        <v>164</v>
      </c>
      <c r="E64" s="2" t="s">
        <v>20</v>
      </c>
      <c r="F64" t="s">
        <v>21</v>
      </c>
      <c r="H64" s="2" t="s">
        <v>67</v>
      </c>
      <c r="I64" s="2" t="s">
        <v>47</v>
      </c>
      <c r="J64" s="2"/>
      <c r="K64" s="2"/>
      <c r="L64" s="2"/>
      <c r="M64" s="2"/>
      <c r="N64" s="2"/>
      <c r="O64" s="2" t="s">
        <v>44</v>
      </c>
      <c r="P64" s="2" t="s">
        <v>161</v>
      </c>
      <c r="Q64" s="2">
        <v>15000</v>
      </c>
      <c r="R64" s="2">
        <v>40000</v>
      </c>
      <c r="S64" s="2"/>
      <c r="T64" s="2"/>
      <c r="U64" s="2"/>
      <c r="V64" s="2"/>
      <c r="W64" s="2" t="s">
        <v>42</v>
      </c>
      <c r="X64" s="2" t="s">
        <v>42</v>
      </c>
      <c r="Y64" s="2" t="s">
        <v>162</v>
      </c>
      <c r="Z64" s="2" t="s">
        <v>163</v>
      </c>
      <c r="AA64" s="2" t="s">
        <v>42</v>
      </c>
      <c r="AB64" s="2" t="s">
        <v>42</v>
      </c>
      <c r="AC64" s="2" t="s">
        <v>32</v>
      </c>
      <c r="AD64" s="2" t="s">
        <v>33</v>
      </c>
      <c r="AE64" s="2" t="s">
        <v>34</v>
      </c>
      <c r="AF64" s="2" t="s">
        <v>57</v>
      </c>
      <c r="AG64" s="2" t="s">
        <v>36</v>
      </c>
    </row>
    <row r="65" spans="1:33" ht="38.25">
      <c r="A65" s="5" t="s">
        <v>154</v>
      </c>
      <c r="B65" t="str">
        <f>HYPERLINK("https://www.onsemi.com/PowerSolutions/product.do?id=MID400","MID400")</f>
        <v>MID400</v>
      </c>
      <c r="C65" t="str">
        <f>HYPERLINK("https://www.onsemi.com/pub/Collateral/MID400-D.pdf","MID400/D (438kB)")</f>
        <v>MID400/D (438kB)</v>
      </c>
      <c r="D65" t="s">
        <v>165</v>
      </c>
      <c r="E65" s="2" t="s">
        <v>20</v>
      </c>
      <c r="F65" t="s">
        <v>21</v>
      </c>
      <c r="H65" s="2" t="s">
        <v>42</v>
      </c>
      <c r="I65" s="2" t="s">
        <v>25</v>
      </c>
      <c r="J65" s="2"/>
      <c r="K65" s="2"/>
      <c r="L65" s="2"/>
      <c r="M65" s="2"/>
      <c r="N65" s="2"/>
      <c r="O65" s="2" t="s">
        <v>44</v>
      </c>
      <c r="P65" s="2" t="s">
        <v>72</v>
      </c>
      <c r="Q65" s="2" t="s">
        <v>42</v>
      </c>
      <c r="R65" s="2" t="s">
        <v>42</v>
      </c>
      <c r="S65" s="2"/>
      <c r="T65" s="2"/>
      <c r="U65" s="2"/>
      <c r="V65" s="2"/>
      <c r="W65" s="2" t="s">
        <v>161</v>
      </c>
      <c r="X65" s="2" t="s">
        <v>29</v>
      </c>
      <c r="Y65" s="2" t="s">
        <v>42</v>
      </c>
      <c r="Z65" s="2" t="s">
        <v>42</v>
      </c>
      <c r="AA65" s="2" t="s">
        <v>42</v>
      </c>
      <c r="AB65" s="2" t="s">
        <v>42</v>
      </c>
      <c r="AC65" s="2" t="s">
        <v>42</v>
      </c>
      <c r="AD65" s="2" t="s">
        <v>62</v>
      </c>
      <c r="AE65" s="2" t="s">
        <v>34</v>
      </c>
      <c r="AF65" s="2" t="s">
        <v>57</v>
      </c>
      <c r="AG65" s="2" t="s">
        <v>36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ONSEMI 光耦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2020-08-27T06:26:34Z</dcterms:created>
  <dcterms:modified xsi:type="dcterms:W3CDTF">2020-08-27T06:26:34Z</dcterms:modified>
</cp:coreProperties>
</file>