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Voltage Supervisors" sheetId="1" r:id="rId1"/>
  </sheets>
  <calcPr calcId="124519"/>
</workbook>
</file>

<file path=xl/calcChain.xml><?xml version="1.0" encoding="utf-8"?>
<calcChain xmlns="http://schemas.openxmlformats.org/spreadsheetml/2006/main">
  <c r="A2" i="1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</calcChain>
</file>

<file path=xl/comments1.xml><?xml version="1.0" encoding="utf-8"?>
<comments xmlns="http://schemas.openxmlformats.org/spreadsheetml/2006/main">
  <authors>
    <author/>
  </authors>
  <commentList>
    <comment ref="H24" authorId="0">
      <text>
        <r>
          <rPr>
            <sz val="10"/>
            <rFont val="Arial"/>
          </rPr>
          <t>Vin Increasing</t>
        </r>
      </text>
    </comment>
    <comment ref="H26" authorId="0">
      <text>
        <r>
          <rPr>
            <sz val="10"/>
            <rFont val="Arial"/>
          </rPr>
          <t>Vin Increasing
Vin Increasing</t>
        </r>
      </text>
    </comment>
    <comment ref="H27" authorId="0">
      <text>
        <r>
          <rPr>
            <sz val="10"/>
            <rFont val="Arial"/>
          </rPr>
          <t>Vin Increasing</t>
        </r>
      </text>
    </comment>
    <comment ref="H28" authorId="0">
      <text>
        <r>
          <rPr>
            <sz val="10"/>
            <rFont val="Arial"/>
          </rPr>
          <t>Vin Increasing
Vin Increasing</t>
        </r>
      </text>
    </comment>
    <comment ref="H44" authorId="0">
      <text>
        <r>
          <rPr>
            <sz val="10"/>
            <rFont val="Arial"/>
          </rPr>
          <t>Vin Increasing</t>
        </r>
      </text>
    </comment>
    <comment ref="I45" authorId="0">
      <text>
        <r>
          <rPr>
            <sz val="10"/>
            <rFont val="Arial"/>
          </rPr>
          <t>Vcc = 40 V</t>
        </r>
      </text>
    </comment>
    <comment ref="H46" authorId="0">
      <text>
        <r>
          <rPr>
            <sz val="10"/>
            <rFont val="Arial"/>
          </rPr>
          <t>Vin Increasing</t>
        </r>
      </text>
    </comment>
  </commentList>
</comments>
</file>

<file path=xl/sharedStrings.xml><?xml version="1.0" encoding="utf-8"?>
<sst xmlns="http://schemas.openxmlformats.org/spreadsheetml/2006/main" count="566" uniqueCount="133">
  <si>
    <t>Product</t>
  </si>
  <si>
    <t>Datasheet</t>
  </si>
  <si>
    <t>Compliance</t>
  </si>
  <si>
    <t>Status</t>
  </si>
  <si>
    <t>Description</t>
  </si>
  <si>
    <t>Voltages Monitored</t>
  </si>
  <si>
    <t>VCC Max (V)</t>
  </si>
  <si>
    <t>V(TO) Typ (V)</t>
  </si>
  <si>
    <t>IQ Typ (µA)</t>
  </si>
  <si>
    <t>Reset Active State</t>
  </si>
  <si>
    <t>Reset Timer</t>
  </si>
  <si>
    <t>Manual Reset</t>
  </si>
  <si>
    <t>Watchdog Timer</t>
  </si>
  <si>
    <t>Package Type</t>
  </si>
  <si>
    <t>Pb-free
Halide free</t>
  </si>
  <si>
    <t>ActiveNEW</t>
  </si>
  <si>
    <t>4-Channel Voltage Bus and 4-Channel High-Side Current Shunt Monitor, 26 V</t>
  </si>
  <si>
    <t/>
  </si>
  <si>
    <t>QFN-32</t>
  </si>
  <si>
    <t>Active</t>
  </si>
  <si>
    <t>Voltage Supervisor, Active Low</t>
  </si>
  <si>
    <t>2</t>
  </si>
  <si>
    <t>5.5</t>
  </si>
  <si>
    <t>2.93</t>
  </si>
  <si>
    <t>6</t>
  </si>
  <si>
    <t>Low</t>
  </si>
  <si>
    <t>Yes</t>
  </si>
  <si>
    <t>No</t>
  </si>
  <si>
    <t>SOIC-8</t>
  </si>
  <si>
    <t>Voltage Supervisor, Open Drain, Active Low</t>
  </si>
  <si>
    <t>1</t>
  </si>
  <si>
    <t>SC-70-3 / SOT-323-3</t>
  </si>
  <si>
    <t>Voltage Supervisor, Push-Pull, Active Low</t>
  </si>
  <si>
    <t>2.32
2.63
2.93
3.08
4
4.38
4.63</t>
  </si>
  <si>
    <t>6
8</t>
  </si>
  <si>
    <t>SOT-23-3</t>
  </si>
  <si>
    <t>Voltage Supervisor, Push-Pull, Active High</t>
  </si>
  <si>
    <t>3.08
4</t>
  </si>
  <si>
    <t>High</t>
  </si>
  <si>
    <t>Voltage Supervisor, 4-Pin, Push-Pull, Active Low, with Manual Reset</t>
  </si>
  <si>
    <t>2.93
3.08
4.63</t>
  </si>
  <si>
    <t>SOT-123-4</t>
  </si>
  <si>
    <t>Voltage Supervisor with Manual Reset and Watchdog</t>
  </si>
  <si>
    <t>2.19
2.32
2.63
2.93
3.08</t>
  </si>
  <si>
    <t>TSOT-23-5</t>
  </si>
  <si>
    <t>Voltage Supervisor with Watchdog</t>
  </si>
  <si>
    <t>4.38</t>
  </si>
  <si>
    <t>High
Low</t>
  </si>
  <si>
    <t>2.93
3.08</t>
  </si>
  <si>
    <t>Dual Input Reset Generator</t>
  </si>
  <si>
    <t>0</t>
  </si>
  <si>
    <t>-</t>
  </si>
  <si>
    <t>0.05</t>
  </si>
  <si>
    <t>ULLGA-6</t>
  </si>
  <si>
    <t>Switch Controller</t>
  </si>
  <si>
    <t>0.1</t>
  </si>
  <si>
    <t>Reset Timer with Fixed Delay and Reset Pulse</t>
  </si>
  <si>
    <t>5</t>
  </si>
  <si>
    <t>SIP-6</t>
  </si>
  <si>
    <t>Reset Timer with Configurable Delay</t>
  </si>
  <si>
    <t>UQFN-10</t>
  </si>
  <si>
    <t>20</t>
  </si>
  <si>
    <t>UQFN-10
WDFN-8</t>
  </si>
  <si>
    <t>Configurable Load Switch and Reset Timer</t>
  </si>
  <si>
    <t>WLCSP-12</t>
  </si>
  <si>
    <t>MicroPower Voltage Supervisor</t>
  </si>
  <si>
    <t>2.63
2.93
3.08
4.38</t>
  </si>
  <si>
    <t>12</t>
  </si>
  <si>
    <t>Micro8™
SOIC-8</t>
  </si>
  <si>
    <t>Pb-free
Halide free
AEC Qualified
PPAP Capable</t>
  </si>
  <si>
    <t>Voltage Supervisor, Very Low Supply Current, 3-Pin Microprocessor, Reset Monitor</t>
  </si>
  <si>
    <t>1.2
2.63
2.93
3.08
4.63</t>
  </si>
  <si>
    <t>0.5</t>
  </si>
  <si>
    <t>1.2
1.6
2.32
2.63
2.93
3.08
4
4.38
4.55
4.63
4.9</t>
  </si>
  <si>
    <t>SC-70-3 / SOT-323-3
SOT-23-3</t>
  </si>
  <si>
    <t>Voltage Supervisor, 3-Pin, Microprocessor, Very Low Supply Current, Reset Monitor</t>
  </si>
  <si>
    <t>1.2
2.63
2.93
3.08
4.38
4.63</t>
  </si>
  <si>
    <t>Voltage Supervisor, Undervoltage Sensing Circuit</t>
  </si>
  <si>
    <t>6.5</t>
  </si>
  <si>
    <t>4.61</t>
  </si>
  <si>
    <t>390</t>
  </si>
  <si>
    <t>Micro8™
SOIC-8
TO-92
TSOP-5 / SOT-23-5</t>
  </si>
  <si>
    <t>Voltage Supervisor, Universal Voltage Monitor</t>
  </si>
  <si>
    <t>40</t>
  </si>
  <si>
    <t>1.27</t>
  </si>
  <si>
    <t>450</t>
  </si>
  <si>
    <t>Voltage Supervisor, Micropower Undervoltage Sensing Circuit</t>
  </si>
  <si>
    <t>10</t>
  </si>
  <si>
    <t>2.71
4.33</t>
  </si>
  <si>
    <t>24
32</t>
  </si>
  <si>
    <t>Micro8™
SOIC-8
TO-92</t>
  </si>
  <si>
    <t>Voltage Detector Series with Complementary Output</t>
  </si>
  <si>
    <t>0.9
1.8
1.85
2
2.5
2.7
2.8
3
3.3
3.4
4.4
4.5
4.6
4.7</t>
  </si>
  <si>
    <t>TSOP-5 / SOT-23-5</t>
  </si>
  <si>
    <t>Voltage Detector Series with Open Drain N-Channel Output</t>
  </si>
  <si>
    <t>0.9
1
1.1
1.2
1.6
1.8
2
2.2
2.4
2.5
2.6
2.7
2.8
3
3.1
3.2
3.3
3.4
3.6
3.9
4
4.2
4.5
4.6
4.7</t>
  </si>
  <si>
    <t>Voltage Detector Series with Programmable Delay and Complementary Output</t>
  </si>
  <si>
    <t>0.9
1.5
1.8
2
2.7
2.8
3
3.3
3.8
4
4.3
4.5
4.7
4.9</t>
  </si>
  <si>
    <t>Pb-free
Halide free
PPAP Capable
AEC Qualified</t>
  </si>
  <si>
    <t>Voltage Detector Series with Programmable Delay and Open Drain N-Channel Output</t>
  </si>
  <si>
    <t>0.9
1
1.1
1.3
1.4
1.5
1.6
1.7
1.8
2
2.2
2.3
2.4
2.5
2.6
2.7
2.8
2.9
3
3.1
3.2
3.3
3.4
3.6
3.8
4
4.2
4.4
4.5
4.6
4.8
4.9</t>
  </si>
  <si>
    <t>0.9
1.8
2
2.2
2.3
2.5
2.7
2.9
3
3.3
3.7
3.8
4
4.2
4.3
4.5
4.6
4.7</t>
  </si>
  <si>
    <t>SC-82AB-4</t>
  </si>
  <si>
    <t>Voltage Detector with Reverse Pin Out</t>
  </si>
  <si>
    <t>4.3</t>
  </si>
  <si>
    <t>0.9
1.1
1.5
1.6
1.7
1.8
2
2.2
2.3
2.4
2.5
2.6
2.7
2.8
2.9
3
3.1
3.2
3.3
3.4
3.5
3.6
3.7
4
4.4
4.5
4.7
4.9</t>
  </si>
  <si>
    <t>0.8
0.9
1</t>
  </si>
  <si>
    <t>Voltage Supervisor, Ultra Low Quiescent Current, Programmable Delay Time</t>
  </si>
  <si>
    <t>0.405 min
0.9
1.2
1.25
1.5
1.8
1.9
2.5
2.8
3
3.3
5</t>
  </si>
  <si>
    <t>1.6</t>
  </si>
  <si>
    <t>TSOP-6
WDFN-6</t>
  </si>
  <si>
    <t>Pb-free
Halide free
PPAP Capable</t>
  </si>
  <si>
    <t>1.2
1.6
2.32
2.63
2.93
3.08
4
4.38
4.63</t>
  </si>
  <si>
    <t>Hardware Monitor with I2C serial interface</t>
  </si>
  <si>
    <t>7</t>
  </si>
  <si>
    <t>5.75</t>
  </si>
  <si>
    <t>0.58</t>
  </si>
  <si>
    <t>TSSOP-24</t>
  </si>
  <si>
    <t>AEC Qualified
PPAP Capable
Pb-free
Halide free</t>
  </si>
  <si>
    <t>Voltage Detector Series - Auto Rated</t>
  </si>
  <si>
    <t>2.8
3
3.6</t>
  </si>
  <si>
    <t>1.2
1.6
2
2.2
2.5
2.7
2.8
3.3
4
4.2
4.5
4.7</t>
  </si>
  <si>
    <t>Voltage Detector Series with Programmable Delay - Auto Rated</t>
  </si>
  <si>
    <t>3</t>
  </si>
  <si>
    <t>1
1.2
1.3
1.4
1.5
1.6
1.7
2
2.3
2.8
2.9
3
3.6
4.2
4.3
4.4
4.5
4.6
4.7
4.9</t>
  </si>
  <si>
    <t>Voltage Supervisor, Undervoltage Sensing Circuit, 4.59 V, with Active Low Open Collector Output, Qualified for 5.0 V Systems</t>
  </si>
  <si>
    <t>Universal Voltage Monitor - Auto Rated</t>
  </si>
  <si>
    <t>560</t>
  </si>
  <si>
    <t>Voltage Supervisor, Undervoltage Sensing Circuit, Micropower, with Open Collector Output, Qualified for 3.0 V Systems</t>
  </si>
  <si>
    <t>4.33</t>
  </si>
  <si>
    <t>32</t>
  </si>
  <si>
    <t>Voltage Supervisor, 3-Pin, Microprocessor, Very Low Supply Current, Reset Monitors</t>
  </si>
  <si>
    <t>2.63
2.93
3.08
4.38
4.63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</si>
</sst>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color indexed="9"/>
      <name val="Arial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pane ySplit="1" topLeftCell="A2" activePane="bottomLeft" state="frozen"/>
      <selection pane="bottomLeft"/>
    </sheetView>
  </sheetViews>
  <sheetFormatPr defaultRowHeight="12.75"/>
  <cols>
    <col min="1" max="14" width="18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5.5">
      <c r="A2" t="str">
        <f>HYPERLINK("https://www.onsemi.com/PowerSolutions/product.do?id=NCP45492","NCP45492")</f>
        <v>NCP45492</v>
      </c>
      <c r="B2" t="str">
        <f>HYPERLINK("https://www.onsemi.com/pub/Collateral/NCP45492-D.PDF","NCP45492/D (209kB)")</f>
        <v>NCP45492/D (209kB)</v>
      </c>
      <c r="C2" s="2" t="s">
        <v>14</v>
      </c>
      <c r="D2" t="s">
        <v>15</v>
      </c>
      <c r="E2" t="s">
        <v>16</v>
      </c>
      <c r="F2" t="s">
        <v>17</v>
      </c>
      <c r="G2" t="s">
        <v>17</v>
      </c>
      <c r="H2" t="s">
        <v>17</v>
      </c>
      <c r="I2" t="s">
        <v>17</v>
      </c>
      <c r="J2" t="s">
        <v>17</v>
      </c>
      <c r="K2" t="s">
        <v>17</v>
      </c>
      <c r="L2" t="s">
        <v>17</v>
      </c>
      <c r="M2" t="s">
        <v>17</v>
      </c>
      <c r="N2" s="2" t="s">
        <v>18</v>
      </c>
    </row>
    <row r="3" spans="1:14" ht="25.5">
      <c r="A3" t="str">
        <f>HYPERLINK("https://www.onsemi.com/PowerSolutions/product.do?id=CAT706","CAT706")</f>
        <v>CAT706</v>
      </c>
      <c r="B3" t="str">
        <f>HYPERLINK("https://www.onsemi.com/pub/Collateral/CAT706-D.PDF","CAT706/D (131.0kB)")</f>
        <v>CAT706/D (131.0kB)</v>
      </c>
      <c r="C3" s="2" t="s">
        <v>14</v>
      </c>
      <c r="D3" t="s">
        <v>19</v>
      </c>
      <c r="E3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26</v>
      </c>
      <c r="M3" s="2" t="s">
        <v>27</v>
      </c>
      <c r="N3" s="2" t="s">
        <v>28</v>
      </c>
    </row>
    <row r="4" spans="1:14" ht="25.5">
      <c r="A4" t="str">
        <f>HYPERLINK("https://www.onsemi.com/PowerSolutions/product.do?id=CAT803","CAT803")</f>
        <v>CAT803</v>
      </c>
      <c r="B4" t="str">
        <f>HYPERLINK("https://www.onsemi.com/pub/Collateral/CAT803-D.PDF","CAT803/D (86kB)")</f>
        <v>CAT803/D (86kB)</v>
      </c>
      <c r="C4" s="2" t="s">
        <v>14</v>
      </c>
      <c r="D4" t="s">
        <v>19</v>
      </c>
      <c r="E4" t="s">
        <v>29</v>
      </c>
      <c r="F4" s="2" t="s">
        <v>30</v>
      </c>
      <c r="G4" s="2" t="s">
        <v>22</v>
      </c>
      <c r="H4" s="2" t="s">
        <v>23</v>
      </c>
      <c r="I4" s="2" t="s">
        <v>24</v>
      </c>
      <c r="J4" s="2" t="s">
        <v>25</v>
      </c>
      <c r="K4" s="2" t="s">
        <v>26</v>
      </c>
      <c r="L4" s="2" t="s">
        <v>27</v>
      </c>
      <c r="M4" s="2" t="s">
        <v>27</v>
      </c>
      <c r="N4" s="2" t="s">
        <v>31</v>
      </c>
    </row>
    <row r="5" spans="1:14" ht="89.25">
      <c r="A5" t="str">
        <f>HYPERLINK("https://www.onsemi.com/PowerSolutions/product.do?id=CAT809","CAT809")</f>
        <v>CAT809</v>
      </c>
      <c r="B5" t="str">
        <f>HYPERLINK("https://www.onsemi.com/pub/Collateral/CAT809-D.PDF","CAT809/D (121.0kB)")</f>
        <v>CAT809/D (121.0kB)</v>
      </c>
      <c r="C5" s="2" t="s">
        <v>14</v>
      </c>
      <c r="D5" t="s">
        <v>19</v>
      </c>
      <c r="E5" t="s">
        <v>32</v>
      </c>
      <c r="F5" s="2" t="s">
        <v>30</v>
      </c>
      <c r="G5" s="2" t="s">
        <v>22</v>
      </c>
      <c r="H5" s="2" t="s">
        <v>33</v>
      </c>
      <c r="I5" s="2" t="s">
        <v>34</v>
      </c>
      <c r="J5" s="2" t="s">
        <v>25</v>
      </c>
      <c r="K5" s="2" t="s">
        <v>26</v>
      </c>
      <c r="L5" s="2" t="s">
        <v>27</v>
      </c>
      <c r="M5" s="2" t="s">
        <v>27</v>
      </c>
      <c r="N5" s="2" t="s">
        <v>35</v>
      </c>
    </row>
    <row r="6" spans="1:14" ht="25.5">
      <c r="A6" t="str">
        <f>HYPERLINK("https://www.onsemi.com/PowerSolutions/product.do?id=CAT810","CAT810")</f>
        <v>CAT810</v>
      </c>
      <c r="B6" t="str">
        <f>HYPERLINK("https://www.onsemi.com/pub/Collateral/CAT810-D.PDF","CAT810/D (121.0kB)")</f>
        <v>CAT810/D (121.0kB)</v>
      </c>
      <c r="C6" s="2" t="s">
        <v>14</v>
      </c>
      <c r="D6" t="s">
        <v>19</v>
      </c>
      <c r="E6" t="s">
        <v>36</v>
      </c>
      <c r="F6" s="2" t="s">
        <v>30</v>
      </c>
      <c r="G6" s="2" t="s">
        <v>22</v>
      </c>
      <c r="H6" s="2" t="s">
        <v>37</v>
      </c>
      <c r="I6" s="2" t="s">
        <v>24</v>
      </c>
      <c r="J6" s="2" t="s">
        <v>38</v>
      </c>
      <c r="K6" s="2" t="s">
        <v>26</v>
      </c>
      <c r="L6" s="2" t="s">
        <v>27</v>
      </c>
      <c r="M6" s="2" t="s">
        <v>27</v>
      </c>
      <c r="N6" s="2" t="s">
        <v>35</v>
      </c>
    </row>
    <row r="7" spans="1:14" ht="38.25">
      <c r="A7" t="str">
        <f>HYPERLINK("https://www.onsemi.com/PowerSolutions/product.do?id=CAT811","CAT811")</f>
        <v>CAT811</v>
      </c>
      <c r="B7" t="str">
        <f>HYPERLINK("https://www.onsemi.com/pub/Collateral/CAT811-D.PDF","CAT811/D (72kB)")</f>
        <v>CAT811/D (72kB)</v>
      </c>
      <c r="C7" s="2" t="s">
        <v>14</v>
      </c>
      <c r="D7" t="s">
        <v>19</v>
      </c>
      <c r="E7" t="s">
        <v>39</v>
      </c>
      <c r="F7" s="2" t="s">
        <v>30</v>
      </c>
      <c r="G7" s="2" t="s">
        <v>22</v>
      </c>
      <c r="H7" s="2" t="s">
        <v>40</v>
      </c>
      <c r="I7" s="2" t="s">
        <v>34</v>
      </c>
      <c r="J7" s="2" t="s">
        <v>25</v>
      </c>
      <c r="K7" s="2" t="s">
        <v>26</v>
      </c>
      <c r="L7" s="2" t="s">
        <v>27</v>
      </c>
      <c r="M7" s="2" t="s">
        <v>27</v>
      </c>
      <c r="N7" s="2" t="s">
        <v>41</v>
      </c>
    </row>
    <row r="8" spans="1:14" ht="63.75">
      <c r="A8" t="str">
        <f>HYPERLINK("https://www.onsemi.com/PowerSolutions/product.do?id=CAT823","CAT823")</f>
        <v>CAT823</v>
      </c>
      <c r="B8" t="str">
        <f>HYPERLINK("https://www.onsemi.com/pub/Collateral/CAT823-D.PDF","CAT823/D (135.0kB)")</f>
        <v>CAT823/D (135.0kB)</v>
      </c>
      <c r="C8" s="2" t="s">
        <v>14</v>
      </c>
      <c r="D8" t="s">
        <v>19</v>
      </c>
      <c r="E8" t="s">
        <v>42</v>
      </c>
      <c r="F8" s="2" t="s">
        <v>30</v>
      </c>
      <c r="G8" s="2" t="s">
        <v>22</v>
      </c>
      <c r="H8" s="2" t="s">
        <v>43</v>
      </c>
      <c r="I8" s="2" t="s">
        <v>24</v>
      </c>
      <c r="J8" s="2" t="s">
        <v>25</v>
      </c>
      <c r="K8" s="2" t="s">
        <v>26</v>
      </c>
      <c r="L8" s="2" t="s">
        <v>26</v>
      </c>
      <c r="M8" s="2" t="s">
        <v>26</v>
      </c>
      <c r="N8" s="2" t="s">
        <v>44</v>
      </c>
    </row>
    <row r="9" spans="1:14" ht="25.5">
      <c r="A9" t="str">
        <f>HYPERLINK("https://www.onsemi.com/PowerSolutions/product.do?id=CAT824","CAT824")</f>
        <v>CAT824</v>
      </c>
      <c r="B9" t="str">
        <f>HYPERLINK("https://www.onsemi.com/pub/Collateral/CAT824-D.PDF","CAT824/D (131.0kB)")</f>
        <v>CAT824/D (131.0kB)</v>
      </c>
      <c r="C9" s="2" t="s">
        <v>14</v>
      </c>
      <c r="D9" t="s">
        <v>19</v>
      </c>
      <c r="E9" t="s">
        <v>45</v>
      </c>
      <c r="F9" s="2" t="s">
        <v>30</v>
      </c>
      <c r="G9" s="2" t="s">
        <v>22</v>
      </c>
      <c r="H9" s="2" t="s">
        <v>46</v>
      </c>
      <c r="I9" s="2" t="s">
        <v>24</v>
      </c>
      <c r="J9" s="2" t="s">
        <v>47</v>
      </c>
      <c r="K9" s="2" t="s">
        <v>26</v>
      </c>
      <c r="L9" s="2" t="s">
        <v>27</v>
      </c>
      <c r="M9" s="2" t="s">
        <v>26</v>
      </c>
      <c r="N9" s="2" t="s">
        <v>44</v>
      </c>
    </row>
    <row r="10" spans="1:14" ht="25.5">
      <c r="A10" t="str">
        <f>HYPERLINK("https://www.onsemi.com/PowerSolutions/product.do?id=CAT853","CAT853")</f>
        <v>CAT853</v>
      </c>
      <c r="B10" t="str">
        <f>HYPERLINK("https://www.onsemi.com/pub/Collateral/CAT853-D.PDF","CAT853/D (111.0kB)")</f>
        <v>CAT853/D (111.0kB)</v>
      </c>
      <c r="C10" s="2" t="s">
        <v>14</v>
      </c>
      <c r="D10" t="s">
        <v>19</v>
      </c>
      <c r="E10" t="s">
        <v>29</v>
      </c>
      <c r="F10" s="2" t="s">
        <v>30</v>
      </c>
      <c r="G10" s="2" t="s">
        <v>22</v>
      </c>
      <c r="H10" s="2" t="s">
        <v>48</v>
      </c>
      <c r="I10" s="2" t="s">
        <v>24</v>
      </c>
      <c r="J10" s="2" t="s">
        <v>25</v>
      </c>
      <c r="K10" s="2" t="s">
        <v>26</v>
      </c>
      <c r="L10" s="2" t="s">
        <v>27</v>
      </c>
      <c r="M10" s="2" t="s">
        <v>27</v>
      </c>
      <c r="N10" s="2" t="s">
        <v>35</v>
      </c>
    </row>
    <row r="11" spans="1:14" ht="25.5">
      <c r="A11" t="str">
        <f>HYPERLINK("https://www.onsemi.com/PowerSolutions/product.do?id=CAT872","CAT872")</f>
        <v>CAT872</v>
      </c>
      <c r="B11" t="str">
        <f>HYPERLINK("https://www.onsemi.com/pub/Collateral/CAT871-D.PDF","CAT871/D (219.0kB)")</f>
        <v>CAT871/D (219.0kB)</v>
      </c>
      <c r="C11" s="2" t="s">
        <v>14</v>
      </c>
      <c r="D11" t="s">
        <v>19</v>
      </c>
      <c r="E11" t="s">
        <v>49</v>
      </c>
      <c r="F11" s="2" t="s">
        <v>50</v>
      </c>
      <c r="G11" s="2" t="s">
        <v>22</v>
      </c>
      <c r="H11" s="2" t="s">
        <v>51</v>
      </c>
      <c r="I11" s="2" t="s">
        <v>52</v>
      </c>
      <c r="J11" s="2" t="s">
        <v>25</v>
      </c>
      <c r="K11" s="2" t="s">
        <v>26</v>
      </c>
      <c r="L11" s="2" t="s">
        <v>26</v>
      </c>
      <c r="M11" s="2" t="s">
        <v>27</v>
      </c>
      <c r="N11" s="2" t="s">
        <v>53</v>
      </c>
    </row>
    <row r="12" spans="1:14" ht="25.5">
      <c r="A12" t="str">
        <f>HYPERLINK("https://www.onsemi.com/PowerSolutions/product.do?id=CAT874","CAT874")</f>
        <v>CAT874</v>
      </c>
      <c r="B12" t="str">
        <f>HYPERLINK("https://www.onsemi.com/pub/Collateral/CAT874-D.PDF","CAT874/D (120.0kB)")</f>
        <v>CAT874/D (120.0kB)</v>
      </c>
      <c r="C12" s="2" t="s">
        <v>14</v>
      </c>
      <c r="D12" t="s">
        <v>19</v>
      </c>
      <c r="E12" t="s">
        <v>54</v>
      </c>
      <c r="F12" s="2" t="s">
        <v>30</v>
      </c>
      <c r="G12" s="2" t="s">
        <v>22</v>
      </c>
      <c r="H12" s="2" t="s">
        <v>51</v>
      </c>
      <c r="I12" s="2" t="s">
        <v>55</v>
      </c>
      <c r="J12" s="2" t="s">
        <v>38</v>
      </c>
      <c r="K12" s="2" t="s">
        <v>26</v>
      </c>
      <c r="L12" s="2" t="s">
        <v>26</v>
      </c>
      <c r="M12" s="2" t="s">
        <v>27</v>
      </c>
      <c r="N12" s="2" t="s">
        <v>53</v>
      </c>
    </row>
    <row r="13" spans="1:14" ht="25.5">
      <c r="A13" t="str">
        <f>HYPERLINK("https://www.onsemi.com/PowerSolutions/product.do?id=FT10001","FT10001")</f>
        <v>FT10001</v>
      </c>
      <c r="B13" t="str">
        <f>HYPERLINK("https://www.onsemi.com/pub/Collateral/FT10001-D.pdf","FT10001/D (1343kB)")</f>
        <v>FT10001/D (1343kB)</v>
      </c>
      <c r="C13" s="2" t="s">
        <v>14</v>
      </c>
      <c r="D13" t="s">
        <v>19</v>
      </c>
      <c r="E13" t="s">
        <v>56</v>
      </c>
      <c r="F13" s="2" t="s">
        <v>30</v>
      </c>
      <c r="G13" s="2" t="s">
        <v>57</v>
      </c>
      <c r="H13" s="2" t="s">
        <v>51</v>
      </c>
      <c r="I13" s="2" t="s">
        <v>30</v>
      </c>
      <c r="J13" s="2" t="s">
        <v>25</v>
      </c>
      <c r="K13" s="2" t="s">
        <v>26</v>
      </c>
      <c r="L13" s="2" t="s">
        <v>27</v>
      </c>
      <c r="M13" s="2" t="s">
        <v>27</v>
      </c>
      <c r="N13" s="2" t="s">
        <v>58</v>
      </c>
    </row>
    <row r="14" spans="1:14" ht="25.5">
      <c r="A14" t="str">
        <f>HYPERLINK("https://www.onsemi.com/PowerSolutions/product.do?id=FT3001","FT3001")</f>
        <v>FT3001</v>
      </c>
      <c r="B14" t="str">
        <f>HYPERLINK("https://www.onsemi.com/pub/Collateral/FT3001-D.pdf","FT3001/D (833kB)")</f>
        <v>FT3001/D (833kB)</v>
      </c>
      <c r="C14" s="2" t="s">
        <v>14</v>
      </c>
      <c r="D14" t="s">
        <v>19</v>
      </c>
      <c r="E14" t="s">
        <v>59</v>
      </c>
      <c r="F14" s="2" t="s">
        <v>30</v>
      </c>
      <c r="G14" s="2" t="s">
        <v>57</v>
      </c>
      <c r="H14" s="2" t="s">
        <v>51</v>
      </c>
      <c r="I14" s="2" t="s">
        <v>57</v>
      </c>
      <c r="J14" s="2" t="s">
        <v>25</v>
      </c>
      <c r="K14" s="2" t="s">
        <v>26</v>
      </c>
      <c r="L14" s="2" t="s">
        <v>27</v>
      </c>
      <c r="M14" s="2" t="s">
        <v>27</v>
      </c>
      <c r="N14" s="2" t="s">
        <v>60</v>
      </c>
    </row>
    <row r="15" spans="1:14" ht="25.5">
      <c r="A15" t="str">
        <f>HYPERLINK("https://www.onsemi.com/PowerSolutions/product.do?id=FT7521","FT7521")</f>
        <v>FT7521</v>
      </c>
      <c r="B15" t="str">
        <f>HYPERLINK("https://www.onsemi.com/pub/Collateral/FT7521-D.pdf","FT7521/D (1013kB)")</f>
        <v>FT7521/D (1013kB)</v>
      </c>
      <c r="C15" s="2" t="s">
        <v>14</v>
      </c>
      <c r="D15" t="s">
        <v>19</v>
      </c>
      <c r="E15" t="s">
        <v>56</v>
      </c>
      <c r="F15" s="2" t="s">
        <v>30</v>
      </c>
      <c r="G15" s="2" t="s">
        <v>57</v>
      </c>
      <c r="H15" s="2" t="s">
        <v>51</v>
      </c>
      <c r="I15" s="2" t="s">
        <v>30</v>
      </c>
      <c r="J15" s="2" t="s">
        <v>25</v>
      </c>
      <c r="K15" s="2" t="s">
        <v>26</v>
      </c>
      <c r="L15" s="2" t="s">
        <v>27</v>
      </c>
      <c r="M15" s="2" t="s">
        <v>27</v>
      </c>
      <c r="N15" s="2" t="s">
        <v>58</v>
      </c>
    </row>
    <row r="16" spans="1:14" ht="25.5">
      <c r="A16" t="str">
        <f>HYPERLINK("https://www.onsemi.com/PowerSolutions/product.do?id=FT7522","FT7522")</f>
        <v>FT7522</v>
      </c>
      <c r="B16" t="str">
        <f>HYPERLINK("https://www.onsemi.com/pub/Collateral/FT7522-D.pdf","FT7522/D (1361kB)")</f>
        <v>FT7522/D (1361kB)</v>
      </c>
      <c r="C16" s="2" t="s">
        <v>14</v>
      </c>
      <c r="D16" t="s">
        <v>19</v>
      </c>
      <c r="E16" t="s">
        <v>56</v>
      </c>
      <c r="F16" t="s">
        <v>17</v>
      </c>
      <c r="G16" t="s">
        <v>17</v>
      </c>
      <c r="H16" t="s">
        <v>17</v>
      </c>
      <c r="I16" s="2" t="s">
        <v>30</v>
      </c>
      <c r="J16" t="s">
        <v>17</v>
      </c>
      <c r="K16" t="s">
        <v>17</v>
      </c>
      <c r="L16" t="s">
        <v>17</v>
      </c>
      <c r="M16" t="s">
        <v>17</v>
      </c>
      <c r="N16" s="2" t="s">
        <v>58</v>
      </c>
    </row>
    <row r="17" spans="1:14" ht="25.5">
      <c r="A17" t="str">
        <f>HYPERLINK("https://www.onsemi.com/PowerSolutions/product.do?id=FT8010","FT8010")</f>
        <v>FT8010</v>
      </c>
      <c r="B17" t="str">
        <f>HYPERLINK("https://www.onsemi.com/pub/Collateral/FT8010-D.pdf","FT8010/D (741kB)")</f>
        <v>FT8010/D (741kB)</v>
      </c>
      <c r="C17" s="2" t="s">
        <v>14</v>
      </c>
      <c r="D17" t="s">
        <v>19</v>
      </c>
      <c r="E17" t="s">
        <v>59</v>
      </c>
      <c r="F17" s="2" t="s">
        <v>30</v>
      </c>
      <c r="G17" s="2" t="s">
        <v>57</v>
      </c>
      <c r="H17" s="2" t="s">
        <v>51</v>
      </c>
      <c r="I17" s="2" t="s">
        <v>61</v>
      </c>
      <c r="J17" s="2" t="s">
        <v>25</v>
      </c>
      <c r="K17" s="2" t="s">
        <v>26</v>
      </c>
      <c r="L17" s="2" t="s">
        <v>27</v>
      </c>
      <c r="M17" s="2" t="s">
        <v>27</v>
      </c>
      <c r="N17" s="2" t="s">
        <v>62</v>
      </c>
    </row>
    <row r="18" spans="1:14" ht="25.5">
      <c r="A18" t="str">
        <f>HYPERLINK("https://www.onsemi.com/PowerSolutions/product.do?id=FTL11639","FTL11639")</f>
        <v>FTL11639</v>
      </c>
      <c r="B18" t="str">
        <f>HYPERLINK("https://www.onsemi.com/pub/Collateral/FTL11639-D.pdf","FTL11639/D (1893kB)")</f>
        <v>FTL11639/D (1893kB)</v>
      </c>
      <c r="C18" s="2" t="s">
        <v>14</v>
      </c>
      <c r="D18" t="s">
        <v>19</v>
      </c>
      <c r="E18" t="s">
        <v>63</v>
      </c>
      <c r="F18" s="2" t="s">
        <v>30</v>
      </c>
      <c r="G18" s="2" t="s">
        <v>22</v>
      </c>
      <c r="H18" s="2" t="s">
        <v>51</v>
      </c>
      <c r="I18" s="2" t="s">
        <v>57</v>
      </c>
      <c r="J18" s="2" t="s">
        <v>25</v>
      </c>
      <c r="K18" s="2" t="s">
        <v>26</v>
      </c>
      <c r="L18" s="2" t="s">
        <v>27</v>
      </c>
      <c r="M18" s="2" t="s">
        <v>27</v>
      </c>
      <c r="N18" s="2" t="s">
        <v>64</v>
      </c>
    </row>
    <row r="19" spans="1:14" ht="25.5">
      <c r="A19" t="str">
        <f>HYPERLINK("https://www.onsemi.com/PowerSolutions/product.do?id=FTL75939","FTL75939")</f>
        <v>FTL75939</v>
      </c>
      <c r="B19" t="str">
        <f>HYPERLINK("https://www.onsemi.com/pub/Collateral/FTL75939-D.pdf","FTL75939/D (2378kB)")</f>
        <v>FTL75939/D (2378kB)</v>
      </c>
      <c r="C19" s="2" t="s">
        <v>14</v>
      </c>
      <c r="D19" t="s">
        <v>19</v>
      </c>
      <c r="E19" t="s">
        <v>63</v>
      </c>
      <c r="F19" s="2" t="s">
        <v>30</v>
      </c>
      <c r="G19" s="2" t="s">
        <v>22</v>
      </c>
      <c r="H19" s="2" t="s">
        <v>51</v>
      </c>
      <c r="I19" s="2" t="s">
        <v>57</v>
      </c>
      <c r="J19" s="2" t="s">
        <v>25</v>
      </c>
      <c r="K19" s="2" t="s">
        <v>26</v>
      </c>
      <c r="L19" s="2" t="s">
        <v>27</v>
      </c>
      <c r="M19" s="2" t="s">
        <v>27</v>
      </c>
      <c r="N19" s="2" t="s">
        <v>64</v>
      </c>
    </row>
    <row r="20" spans="1:14" ht="51">
      <c r="A20" t="str">
        <f>HYPERLINK("https://www.onsemi.com/PowerSolutions/product.do?id=MAX708","MAX708")</f>
        <v>MAX708</v>
      </c>
      <c r="B20" t="str">
        <f>HYPERLINK("https://www.onsemi.com/pub/Collateral/MAX707-D.PDF","MAX707/D (95.0kB)")</f>
        <v>MAX707/D (95.0kB)</v>
      </c>
      <c r="C20" s="2" t="s">
        <v>14</v>
      </c>
      <c r="D20" t="s">
        <v>19</v>
      </c>
      <c r="E20" t="s">
        <v>65</v>
      </c>
      <c r="F20" s="2" t="s">
        <v>21</v>
      </c>
      <c r="G20" s="2" t="s">
        <v>22</v>
      </c>
      <c r="H20" s="2" t="s">
        <v>66</v>
      </c>
      <c r="I20" s="2" t="s">
        <v>67</v>
      </c>
      <c r="J20" s="2" t="s">
        <v>47</v>
      </c>
      <c r="K20" s="2" t="s">
        <v>27</v>
      </c>
      <c r="L20" s="2" t="s">
        <v>26</v>
      </c>
      <c r="M20" s="2" t="s">
        <v>27</v>
      </c>
      <c r="N20" s="2" t="s">
        <v>68</v>
      </c>
    </row>
    <row r="21" spans="1:14" ht="63.75">
      <c r="A21" t="str">
        <f>HYPERLINK("https://www.onsemi.com/PowerSolutions/product.do?id=MAX803","MAX803")</f>
        <v>MAX803</v>
      </c>
      <c r="B21" t="str">
        <f>HYPERLINK("https://www.onsemi.com/pub/Collateral/MAX803-D.PDF","MAX803/D (117kB)")</f>
        <v>MAX803/D (117kB)</v>
      </c>
      <c r="C21" s="2" t="s">
        <v>69</v>
      </c>
      <c r="D21" t="s">
        <v>19</v>
      </c>
      <c r="E21" t="s">
        <v>70</v>
      </c>
      <c r="F21" s="2" t="s">
        <v>30</v>
      </c>
      <c r="G21" s="2" t="s">
        <v>22</v>
      </c>
      <c r="H21" s="2" t="s">
        <v>71</v>
      </c>
      <c r="I21" s="2" t="s">
        <v>72</v>
      </c>
      <c r="J21" s="2" t="s">
        <v>25</v>
      </c>
      <c r="K21" s="2" t="s">
        <v>26</v>
      </c>
      <c r="L21" s="2" t="s">
        <v>27</v>
      </c>
      <c r="M21" s="2" t="s">
        <v>27</v>
      </c>
      <c r="N21" s="2" t="s">
        <v>31</v>
      </c>
    </row>
    <row r="22" spans="1:14" ht="140.25">
      <c r="A22" t="str">
        <f>HYPERLINK("https://www.onsemi.com/PowerSolutions/product.do?id=MAX809","MAX809")</f>
        <v>MAX809</v>
      </c>
      <c r="B22" t="str">
        <f>HYPERLINK("https://www.onsemi.com/pub/Collateral/MAX809S-D.PDF","MAX809S/D (100kB)")</f>
        <v>MAX809S/D (100kB)</v>
      </c>
      <c r="C22" s="2" t="s">
        <v>69</v>
      </c>
      <c r="D22" t="s">
        <v>19</v>
      </c>
      <c r="E22" t="s">
        <v>70</v>
      </c>
      <c r="F22" s="2" t="s">
        <v>30</v>
      </c>
      <c r="G22" s="2" t="s">
        <v>22</v>
      </c>
      <c r="H22" s="2" t="s">
        <v>73</v>
      </c>
      <c r="I22" s="2" t="s">
        <v>72</v>
      </c>
      <c r="J22" s="2" t="s">
        <v>25</v>
      </c>
      <c r="K22" s="2" t="s">
        <v>26</v>
      </c>
      <c r="L22" s="2" t="s">
        <v>27</v>
      </c>
      <c r="M22" s="2" t="s">
        <v>27</v>
      </c>
      <c r="N22" s="2" t="s">
        <v>74</v>
      </c>
    </row>
    <row r="23" spans="1:14" ht="76.5">
      <c r="A23" t="str">
        <f>HYPERLINK("https://www.onsemi.com/PowerSolutions/product.do?id=MAX810","MAX810")</f>
        <v>MAX810</v>
      </c>
      <c r="B23" t="str">
        <f>HYPERLINK("https://www.onsemi.com/pub/Collateral/MAX809S-D.PDF","MAX809S/D (100kB)")</f>
        <v>MAX809S/D (100kB)</v>
      </c>
      <c r="C23" s="2" t="s">
        <v>14</v>
      </c>
      <c r="D23" t="s">
        <v>19</v>
      </c>
      <c r="E23" t="s">
        <v>75</v>
      </c>
      <c r="F23" s="2" t="s">
        <v>30</v>
      </c>
      <c r="G23" s="2" t="s">
        <v>22</v>
      </c>
      <c r="H23" s="2" t="s">
        <v>76</v>
      </c>
      <c r="I23" s="2" t="s">
        <v>72</v>
      </c>
      <c r="J23" s="2" t="s">
        <v>38</v>
      </c>
      <c r="K23" s="2" t="s">
        <v>26</v>
      </c>
      <c r="L23" s="2" t="s">
        <v>27</v>
      </c>
      <c r="M23" s="2" t="s">
        <v>27</v>
      </c>
      <c r="N23" s="2" t="s">
        <v>74</v>
      </c>
    </row>
    <row r="24" spans="1:14" ht="51">
      <c r="A24" t="str">
        <f>HYPERLINK("https://www.onsemi.com/PowerSolutions/product.do?id=MC33064","MC33064")</f>
        <v>MC33064</v>
      </c>
      <c r="B24" t="str">
        <f>HYPERLINK("https://www.onsemi.com/pub/Collateral/MC34064-D.PDF","MC34064/D (120kB)")</f>
        <v>MC34064/D (120kB)</v>
      </c>
      <c r="C24" s="2" t="s">
        <v>14</v>
      </c>
      <c r="D24" t="s">
        <v>19</v>
      </c>
      <c r="E24" t="s">
        <v>77</v>
      </c>
      <c r="F24" s="2" t="s">
        <v>30</v>
      </c>
      <c r="G24" s="2" t="s">
        <v>78</v>
      </c>
      <c r="H24" s="2" t="s">
        <v>79</v>
      </c>
      <c r="I24" s="2" t="s">
        <v>80</v>
      </c>
      <c r="J24" s="2" t="s">
        <v>25</v>
      </c>
      <c r="K24" s="2" t="s">
        <v>27</v>
      </c>
      <c r="L24" s="2" t="s">
        <v>27</v>
      </c>
      <c r="M24" s="2" t="s">
        <v>27</v>
      </c>
      <c r="N24" s="2" t="s">
        <v>81</v>
      </c>
    </row>
    <row r="25" spans="1:14" ht="25.5">
      <c r="A25" t="str">
        <f>HYPERLINK("https://www.onsemi.com/PowerSolutions/product.do?id=MC33161","MC33161")</f>
        <v>MC33161</v>
      </c>
      <c r="B25" t="str">
        <f>HYPERLINK("https://www.onsemi.com/pub/Collateral/MC34161-D.PDF","MC34161/D (184kB)")</f>
        <v>MC34161/D (184kB)</v>
      </c>
      <c r="C25" s="2" t="s">
        <v>14</v>
      </c>
      <c r="D25" t="s">
        <v>19</v>
      </c>
      <c r="E25" t="s">
        <v>82</v>
      </c>
      <c r="F25" s="2" t="s">
        <v>21</v>
      </c>
      <c r="G25" s="2" t="s">
        <v>83</v>
      </c>
      <c r="H25" s="2" t="s">
        <v>84</v>
      </c>
      <c r="I25" s="2" t="s">
        <v>85</v>
      </c>
      <c r="J25" s="2" t="s">
        <v>25</v>
      </c>
      <c r="K25" s="2" t="s">
        <v>27</v>
      </c>
      <c r="L25" s="2" t="s">
        <v>27</v>
      </c>
      <c r="M25" s="2" t="s">
        <v>27</v>
      </c>
      <c r="N25" s="2" t="s">
        <v>68</v>
      </c>
    </row>
    <row r="26" spans="1:14" ht="38.25">
      <c r="A26" t="str">
        <f>HYPERLINK("https://www.onsemi.com/PowerSolutions/product.do?id=MC33164","MC33164")</f>
        <v>MC33164</v>
      </c>
      <c r="B26" t="str">
        <f>HYPERLINK("https://www.onsemi.com/pub/Collateral/MC34164-D.PDF","MC34164/D (142kB)")</f>
        <v>MC34164/D (142kB)</v>
      </c>
      <c r="C26" s="2" t="s">
        <v>14</v>
      </c>
      <c r="D26" t="s">
        <v>19</v>
      </c>
      <c r="E26" t="s">
        <v>86</v>
      </c>
      <c r="F26" s="2" t="s">
        <v>30</v>
      </c>
      <c r="G26" s="2" t="s">
        <v>87</v>
      </c>
      <c r="H26" s="2" t="s">
        <v>88</v>
      </c>
      <c r="I26" s="2" t="s">
        <v>89</v>
      </c>
      <c r="J26" s="2" t="s">
        <v>25</v>
      </c>
      <c r="K26" s="2" t="s">
        <v>27</v>
      </c>
      <c r="L26" s="2" t="s">
        <v>27</v>
      </c>
      <c r="M26" s="2" t="s">
        <v>27</v>
      </c>
      <c r="N26" s="2" t="s">
        <v>90</v>
      </c>
    </row>
    <row r="27" spans="1:14" ht="51">
      <c r="A27" t="str">
        <f>HYPERLINK("https://www.onsemi.com/PowerSolutions/product.do?id=MC34064","MC34064")</f>
        <v>MC34064</v>
      </c>
      <c r="B27" t="str">
        <f>HYPERLINK("https://www.onsemi.com/pub/Collateral/MC34064-D.PDF","MC34064/D (120kB)")</f>
        <v>MC34064/D (120kB)</v>
      </c>
      <c r="C27" s="2" t="s">
        <v>14</v>
      </c>
      <c r="D27" t="s">
        <v>19</v>
      </c>
      <c r="E27" t="s">
        <v>77</v>
      </c>
      <c r="F27" s="2" t="s">
        <v>30</v>
      </c>
      <c r="G27" s="2" t="s">
        <v>78</v>
      </c>
      <c r="H27" s="2" t="s">
        <v>79</v>
      </c>
      <c r="I27" s="2" t="s">
        <v>80</v>
      </c>
      <c r="J27" s="2" t="s">
        <v>25</v>
      </c>
      <c r="K27" s="2" t="s">
        <v>27</v>
      </c>
      <c r="L27" s="2" t="s">
        <v>27</v>
      </c>
      <c r="M27" s="2" t="s">
        <v>27</v>
      </c>
      <c r="N27" s="2" t="s">
        <v>81</v>
      </c>
    </row>
    <row r="28" spans="1:14" ht="51">
      <c r="A28" t="str">
        <f>HYPERLINK("https://www.onsemi.com/PowerSolutions/product.do?id=MC34164","MC34164")</f>
        <v>MC34164</v>
      </c>
      <c r="B28" t="str">
        <f>HYPERLINK("https://www.onsemi.com/pub/Collateral/MC34164-D.PDF","MC34164/D (142kB)")</f>
        <v>MC34164/D (142kB)</v>
      </c>
      <c r="C28" s="2" t="s">
        <v>14</v>
      </c>
      <c r="D28" t="s">
        <v>19</v>
      </c>
      <c r="E28" t="s">
        <v>86</v>
      </c>
      <c r="F28" s="2" t="s">
        <v>30</v>
      </c>
      <c r="G28" s="2" t="s">
        <v>87</v>
      </c>
      <c r="H28" s="2" t="s">
        <v>88</v>
      </c>
      <c r="I28" s="2" t="s">
        <v>89</v>
      </c>
      <c r="J28" s="2" t="s">
        <v>25</v>
      </c>
      <c r="K28" s="2" t="s">
        <v>27</v>
      </c>
      <c r="L28" s="2" t="s">
        <v>27</v>
      </c>
      <c r="M28" s="2" t="s">
        <v>27</v>
      </c>
      <c r="N28" s="2" t="s">
        <v>81</v>
      </c>
    </row>
    <row r="29" spans="1:14" ht="178.5">
      <c r="A29" t="str">
        <f>HYPERLINK("https://www.onsemi.com/PowerSolutions/product.do?id=NCP300","NCP300")</f>
        <v>NCP300</v>
      </c>
      <c r="B29" t="str">
        <f>HYPERLINK("https://www.onsemi.com/pub/Collateral/NCP300-D.PDF","NCP300/D (165kB)")</f>
        <v>NCP300/D (165kB)</v>
      </c>
      <c r="C29" s="2" t="s">
        <v>14</v>
      </c>
      <c r="D29" t="s">
        <v>19</v>
      </c>
      <c r="E29" t="s">
        <v>91</v>
      </c>
      <c r="F29" s="2" t="s">
        <v>30</v>
      </c>
      <c r="G29" s="2" t="s">
        <v>87</v>
      </c>
      <c r="H29" s="2" t="s">
        <v>92</v>
      </c>
      <c r="I29" s="2" t="s">
        <v>72</v>
      </c>
      <c r="J29" s="2" t="s">
        <v>47</v>
      </c>
      <c r="K29" s="2" t="s">
        <v>27</v>
      </c>
      <c r="L29" s="2" t="s">
        <v>27</v>
      </c>
      <c r="M29" s="2" t="s">
        <v>27</v>
      </c>
      <c r="N29" s="2" t="s">
        <v>93</v>
      </c>
    </row>
    <row r="30" spans="1:14" ht="318.75">
      <c r="A30" t="str">
        <f>HYPERLINK("https://www.onsemi.com/PowerSolutions/product.do?id=NCP301","NCP301")</f>
        <v>NCP301</v>
      </c>
      <c r="B30" t="str">
        <f>HYPERLINK("https://www.onsemi.com/pub/Collateral/NCP300-D.PDF","NCP300/D (165kB)")</f>
        <v>NCP300/D (165kB)</v>
      </c>
      <c r="C30" s="2" t="s">
        <v>69</v>
      </c>
      <c r="D30" t="s">
        <v>19</v>
      </c>
      <c r="E30" t="s">
        <v>94</v>
      </c>
      <c r="F30" s="2" t="s">
        <v>30</v>
      </c>
      <c r="G30" s="2" t="s">
        <v>87</v>
      </c>
      <c r="H30" s="2" t="s">
        <v>95</v>
      </c>
      <c r="I30" s="2" t="s">
        <v>72</v>
      </c>
      <c r="J30" s="2" t="s">
        <v>47</v>
      </c>
      <c r="K30" s="2" t="s">
        <v>27</v>
      </c>
      <c r="L30" s="2" t="s">
        <v>27</v>
      </c>
      <c r="M30" s="2" t="s">
        <v>27</v>
      </c>
      <c r="N30" s="2" t="s">
        <v>93</v>
      </c>
    </row>
    <row r="31" spans="1:14" ht="178.5">
      <c r="A31" t="str">
        <f>HYPERLINK("https://www.onsemi.com/PowerSolutions/product.do?id=NCP302","NCP302")</f>
        <v>NCP302</v>
      </c>
      <c r="B31" t="str">
        <f>HYPERLINK("https://www.onsemi.com/pub/Collateral/NCP302-D.PDF","NCP302/D (171kB)")</f>
        <v>NCP302/D (171kB)</v>
      </c>
      <c r="C31" s="2" t="s">
        <v>69</v>
      </c>
      <c r="D31" t="s">
        <v>19</v>
      </c>
      <c r="E31" t="s">
        <v>96</v>
      </c>
      <c r="F31" s="2" t="s">
        <v>30</v>
      </c>
      <c r="G31" s="2" t="s">
        <v>87</v>
      </c>
      <c r="H31" s="2" t="s">
        <v>97</v>
      </c>
      <c r="I31" s="2" t="s">
        <v>72</v>
      </c>
      <c r="J31" s="2" t="s">
        <v>47</v>
      </c>
      <c r="K31" s="2" t="s">
        <v>27</v>
      </c>
      <c r="L31" s="2" t="s">
        <v>27</v>
      </c>
      <c r="M31" s="2" t="s">
        <v>27</v>
      </c>
      <c r="N31" s="2" t="s">
        <v>93</v>
      </c>
    </row>
    <row r="32" spans="1:14" ht="408">
      <c r="A32" t="str">
        <f>HYPERLINK("https://www.onsemi.com/PowerSolutions/product.do?id=NCP303","NCP303")</f>
        <v>NCP303</v>
      </c>
      <c r="B32" t="str">
        <f>HYPERLINK("https://www.onsemi.com/pub/Collateral/NCP302-D.PDF","NCP302/D (171kB)")</f>
        <v>NCP302/D (171kB)</v>
      </c>
      <c r="C32" s="2" t="s">
        <v>98</v>
      </c>
      <c r="D32" t="s">
        <v>19</v>
      </c>
      <c r="E32" t="s">
        <v>99</v>
      </c>
      <c r="F32" s="2" t="s">
        <v>30</v>
      </c>
      <c r="G32" s="2" t="s">
        <v>87</v>
      </c>
      <c r="H32" s="2" t="s">
        <v>100</v>
      </c>
      <c r="I32" s="2" t="s">
        <v>72</v>
      </c>
      <c r="J32" s="2" t="s">
        <v>25</v>
      </c>
      <c r="K32" s="2" t="s">
        <v>27</v>
      </c>
      <c r="L32" s="2" t="s">
        <v>27</v>
      </c>
      <c r="M32" s="2" t="s">
        <v>27</v>
      </c>
      <c r="N32" s="2" t="s">
        <v>93</v>
      </c>
    </row>
    <row r="33" spans="1:14" ht="229.5">
      <c r="A33" t="str">
        <f>HYPERLINK("https://www.onsemi.com/PowerSolutions/product.do?id=NCP304","NCP304")</f>
        <v>NCP304</v>
      </c>
      <c r="B33" t="str">
        <f>HYPERLINK("https://www.onsemi.com/pub/Collateral/NCP304-D.PDF","NCP304/D (149kB)")</f>
        <v>NCP304/D (149kB)</v>
      </c>
      <c r="C33" s="2" t="s">
        <v>69</v>
      </c>
      <c r="D33" t="s">
        <v>19</v>
      </c>
      <c r="E33" t="s">
        <v>91</v>
      </c>
      <c r="F33" s="2" t="s">
        <v>30</v>
      </c>
      <c r="G33" s="2" t="s">
        <v>87</v>
      </c>
      <c r="H33" s="2" t="s">
        <v>101</v>
      </c>
      <c r="I33" s="2" t="s">
        <v>30</v>
      </c>
      <c r="J33" s="2" t="s">
        <v>47</v>
      </c>
      <c r="K33" s="2" t="s">
        <v>27</v>
      </c>
      <c r="L33" s="2" t="s">
        <v>27</v>
      </c>
      <c r="M33" s="2" t="s">
        <v>27</v>
      </c>
      <c r="N33" s="2" t="s">
        <v>102</v>
      </c>
    </row>
    <row r="34" spans="1:14" ht="25.5">
      <c r="A34" t="str">
        <f>HYPERLINK("https://www.onsemi.com/PowerSolutions/product.do?id=NCP304A","NCP304A")</f>
        <v>NCP304A</v>
      </c>
      <c r="B34" t="str">
        <f>HYPERLINK("https://www.onsemi.com/pub/Collateral/NCP304A.PDF","NCP304A/D (104.0kB)")</f>
        <v>NCP304A/D (104.0kB)</v>
      </c>
      <c r="C34" s="2" t="s">
        <v>14</v>
      </c>
      <c r="D34" t="s">
        <v>19</v>
      </c>
      <c r="E34" t="s">
        <v>103</v>
      </c>
      <c r="F34" s="2" t="s">
        <v>30</v>
      </c>
      <c r="G34" s="2" t="s">
        <v>87</v>
      </c>
      <c r="H34" s="2" t="s">
        <v>104</v>
      </c>
      <c r="I34" s="2" t="s">
        <v>30</v>
      </c>
      <c r="J34" s="2" t="s">
        <v>25</v>
      </c>
      <c r="K34" s="2" t="s">
        <v>27</v>
      </c>
      <c r="L34" s="2" t="s">
        <v>27</v>
      </c>
      <c r="M34" s="2" t="s">
        <v>27</v>
      </c>
      <c r="N34" s="2" t="s">
        <v>102</v>
      </c>
    </row>
    <row r="35" spans="1:14" ht="357">
      <c r="A35" t="str">
        <f>HYPERLINK("https://www.onsemi.com/PowerSolutions/product.do?id=NCP305","NCP305")</f>
        <v>NCP305</v>
      </c>
      <c r="B35" t="str">
        <f>HYPERLINK("https://www.onsemi.com/pub/Collateral/NCP304-D.PDF","NCP304/D (149kB)")</f>
        <v>NCP304/D (149kB)</v>
      </c>
      <c r="C35" s="2" t="s">
        <v>69</v>
      </c>
      <c r="D35" t="s">
        <v>19</v>
      </c>
      <c r="E35" t="s">
        <v>94</v>
      </c>
      <c r="F35" s="2" t="s">
        <v>30</v>
      </c>
      <c r="G35" s="2" t="s">
        <v>87</v>
      </c>
      <c r="H35" s="2" t="s">
        <v>105</v>
      </c>
      <c r="I35" s="2" t="s">
        <v>106</v>
      </c>
      <c r="J35" s="2" t="s">
        <v>25</v>
      </c>
      <c r="K35" s="2" t="s">
        <v>27</v>
      </c>
      <c r="L35" s="2" t="s">
        <v>27</v>
      </c>
      <c r="M35" s="2" t="s">
        <v>27</v>
      </c>
      <c r="N35" s="2" t="s">
        <v>102</v>
      </c>
    </row>
    <row r="36" spans="1:14" ht="153">
      <c r="A36" t="str">
        <f>HYPERLINK("https://www.onsemi.com/PowerSolutions/product.do?id=NCP308","NCP308")</f>
        <v>NCP308</v>
      </c>
      <c r="B36" t="str">
        <f>HYPERLINK("https://www.onsemi.com/pub/Collateral/NCP308-D.PDF","NCP308/D (190kB)")</f>
        <v>NCP308/D (190kB)</v>
      </c>
      <c r="C36" s="2" t="s">
        <v>69</v>
      </c>
      <c r="D36" t="s">
        <v>19</v>
      </c>
      <c r="E36" t="s">
        <v>107</v>
      </c>
      <c r="F36" s="2" t="s">
        <v>30</v>
      </c>
      <c r="G36" s="2" t="s">
        <v>22</v>
      </c>
      <c r="H36" s="2" t="s">
        <v>108</v>
      </c>
      <c r="I36" s="2" t="s">
        <v>109</v>
      </c>
      <c r="J36" s="2" t="s">
        <v>25</v>
      </c>
      <c r="K36" s="2" t="s">
        <v>26</v>
      </c>
      <c r="L36" s="2" t="s">
        <v>26</v>
      </c>
      <c r="M36" s="2" t="s">
        <v>27</v>
      </c>
      <c r="N36" s="2" t="s">
        <v>110</v>
      </c>
    </row>
    <row r="37" spans="1:14" ht="25.5">
      <c r="A37" t="str">
        <f>HYPERLINK("https://www.onsemi.com/PowerSolutions/product.do?id=NCP45491","NCP45491")</f>
        <v>NCP45491</v>
      </c>
      <c r="B37" t="str">
        <f>HYPERLINK("https://www.onsemi.com/pub/Collateral/NCP45491-D.PDF","NCP45491/D (209kB)")</f>
        <v>NCP45491/D (209kB)</v>
      </c>
      <c r="C37" s="2" t="s">
        <v>14</v>
      </c>
      <c r="D37" t="s">
        <v>19</v>
      </c>
      <c r="E37" t="s">
        <v>16</v>
      </c>
      <c r="F37" t="s">
        <v>17</v>
      </c>
      <c r="G37" t="s">
        <v>17</v>
      </c>
      <c r="H37" t="s">
        <v>17</v>
      </c>
      <c r="I37" t="s">
        <v>17</v>
      </c>
      <c r="J37" t="s">
        <v>17</v>
      </c>
      <c r="K37" t="s">
        <v>17</v>
      </c>
      <c r="L37" t="s">
        <v>17</v>
      </c>
      <c r="M37" t="s">
        <v>17</v>
      </c>
      <c r="N37" s="2" t="s">
        <v>18</v>
      </c>
    </row>
    <row r="38" spans="1:14" ht="114.75">
      <c r="A38" t="str">
        <f>HYPERLINK("https://www.onsemi.com/PowerSolutions/product.do?id=NCP803","NCP803")</f>
        <v>NCP803</v>
      </c>
      <c r="B38" t="str">
        <f>HYPERLINK("https://www.onsemi.com/pub/Collateral/MAX803-D.PDF","MAX803/D (117kB)")</f>
        <v>MAX803/D (117kB)</v>
      </c>
      <c r="C38" s="2" t="s">
        <v>111</v>
      </c>
      <c r="D38" t="s">
        <v>19</v>
      </c>
      <c r="E38" t="s">
        <v>75</v>
      </c>
      <c r="F38" s="2" t="s">
        <v>30</v>
      </c>
      <c r="G38" s="2" t="s">
        <v>22</v>
      </c>
      <c r="H38" s="2" t="s">
        <v>112</v>
      </c>
      <c r="I38" s="2" t="s">
        <v>72</v>
      </c>
      <c r="J38" s="2" t="s">
        <v>25</v>
      </c>
      <c r="K38" s="2" t="s">
        <v>26</v>
      </c>
      <c r="L38" s="2" t="s">
        <v>27</v>
      </c>
      <c r="M38" s="2" t="s">
        <v>27</v>
      </c>
      <c r="N38" s="2" t="s">
        <v>35</v>
      </c>
    </row>
    <row r="39" spans="1:14" ht="25.5">
      <c r="A39" t="str">
        <f>HYPERLINK("https://www.onsemi.com/PowerSolutions/product.do?id=NCT80","NCT80")</f>
        <v>NCT80</v>
      </c>
      <c r="B39" t="str">
        <f>HYPERLINK("https://www.onsemi.com/pub/Collateral/NCT80-D.PDF","NCT80/D (262.0kB)")</f>
        <v>NCT80/D (262.0kB)</v>
      </c>
      <c r="C39" s="2" t="s">
        <v>14</v>
      </c>
      <c r="D39" t="s">
        <v>19</v>
      </c>
      <c r="E39" t="s">
        <v>113</v>
      </c>
      <c r="F39" s="2" t="s">
        <v>114</v>
      </c>
      <c r="G39" s="2" t="s">
        <v>115</v>
      </c>
      <c r="H39" s="2" t="s">
        <v>51</v>
      </c>
      <c r="I39" s="2" t="s">
        <v>116</v>
      </c>
      <c r="J39" s="2" t="s">
        <v>25</v>
      </c>
      <c r="K39" s="2" t="s">
        <v>27</v>
      </c>
      <c r="L39" s="2" t="s">
        <v>26</v>
      </c>
      <c r="M39" s="2" t="s">
        <v>27</v>
      </c>
      <c r="N39" s="2" t="s">
        <v>117</v>
      </c>
    </row>
    <row r="40" spans="1:14" ht="51">
      <c r="A40" t="str">
        <f>HYPERLINK("https://www.onsemi.com/PowerSolutions/product.do?id=NCV300","NCV300")</f>
        <v>NCV300</v>
      </c>
      <c r="B40" t="str">
        <f>HYPERLINK("https://www.onsemi.com/pub/Collateral/NCP300-D.PDF","NCP300/D (165kB)")</f>
        <v>NCP300/D (165kB)</v>
      </c>
      <c r="C40" s="2" t="s">
        <v>118</v>
      </c>
      <c r="D40" t="s">
        <v>19</v>
      </c>
      <c r="E40" t="s">
        <v>119</v>
      </c>
      <c r="F40" s="2" t="s">
        <v>30</v>
      </c>
      <c r="G40" s="2" t="s">
        <v>87</v>
      </c>
      <c r="H40" s="2" t="s">
        <v>120</v>
      </c>
      <c r="I40" s="2" t="s">
        <v>72</v>
      </c>
      <c r="J40" s="2" t="s">
        <v>25</v>
      </c>
      <c r="K40" s="2" t="s">
        <v>27</v>
      </c>
      <c r="L40" s="2" t="s">
        <v>27</v>
      </c>
      <c r="M40" s="2" t="s">
        <v>27</v>
      </c>
      <c r="N40" s="2" t="s">
        <v>93</v>
      </c>
    </row>
    <row r="41" spans="1:14" ht="153">
      <c r="A41" t="str">
        <f>HYPERLINK("https://www.onsemi.com/PowerSolutions/product.do?id=NCV301","NCV301")</f>
        <v>NCV301</v>
      </c>
      <c r="B41" t="str">
        <f>HYPERLINK("https://www.onsemi.com/pub/Collateral/NCP300-D.PDF","NCP300/D (165kB)")</f>
        <v>NCP300/D (165kB)</v>
      </c>
      <c r="C41" s="2" t="s">
        <v>118</v>
      </c>
      <c r="D41" t="s">
        <v>19</v>
      </c>
      <c r="E41" t="s">
        <v>119</v>
      </c>
      <c r="F41" s="2" t="s">
        <v>30</v>
      </c>
      <c r="G41" s="2" t="s">
        <v>87</v>
      </c>
      <c r="H41" s="2" t="s">
        <v>121</v>
      </c>
      <c r="I41" s="2" t="s">
        <v>72</v>
      </c>
      <c r="J41" s="2" t="s">
        <v>47</v>
      </c>
      <c r="K41" s="2" t="s">
        <v>27</v>
      </c>
      <c r="L41" s="2" t="s">
        <v>27</v>
      </c>
      <c r="M41" s="2" t="s">
        <v>27</v>
      </c>
      <c r="N41" s="2" t="s">
        <v>93</v>
      </c>
    </row>
    <row r="42" spans="1:14" ht="51">
      <c r="A42" t="str">
        <f>HYPERLINK("https://www.onsemi.com/PowerSolutions/product.do?id=NCV302","NCV302")</f>
        <v>NCV302</v>
      </c>
      <c r="B42" t="str">
        <f>HYPERLINK("https://www.onsemi.com/pub/Collateral/NCP302-D.PDF","NCP302/D (171kB)")</f>
        <v>NCP302/D (171kB)</v>
      </c>
      <c r="C42" s="2" t="s">
        <v>118</v>
      </c>
      <c r="D42" t="s">
        <v>19</v>
      </c>
      <c r="E42" t="s">
        <v>122</v>
      </c>
      <c r="F42" s="2" t="s">
        <v>30</v>
      </c>
      <c r="G42" s="2" t="s">
        <v>87</v>
      </c>
      <c r="H42" s="2" t="s">
        <v>123</v>
      </c>
      <c r="I42" s="2" t="s">
        <v>72</v>
      </c>
      <c r="J42" s="2" t="s">
        <v>25</v>
      </c>
      <c r="K42" s="2" t="s">
        <v>27</v>
      </c>
      <c r="L42" s="2" t="s">
        <v>27</v>
      </c>
      <c r="M42" s="2" t="s">
        <v>27</v>
      </c>
      <c r="N42" s="2" t="s">
        <v>93</v>
      </c>
    </row>
    <row r="43" spans="1:14" ht="255">
      <c r="A43" t="str">
        <f>HYPERLINK("https://www.onsemi.com/PowerSolutions/product.do?id=NCV303","NCV303")</f>
        <v>NCV303</v>
      </c>
      <c r="B43" t="str">
        <f>HYPERLINK("https://www.onsemi.com/pub/Collateral/NCP302-D.PDF","NCP302/D (171kB)")</f>
        <v>NCP302/D (171kB)</v>
      </c>
      <c r="C43" s="2" t="s">
        <v>118</v>
      </c>
      <c r="D43" t="s">
        <v>19</v>
      </c>
      <c r="E43" t="s">
        <v>122</v>
      </c>
      <c r="F43" s="2" t="s">
        <v>30</v>
      </c>
      <c r="G43" s="2" t="s">
        <v>87</v>
      </c>
      <c r="H43" s="2" t="s">
        <v>124</v>
      </c>
      <c r="I43" s="2" t="s">
        <v>72</v>
      </c>
      <c r="J43" s="2" t="s">
        <v>25</v>
      </c>
      <c r="K43" s="2" t="s">
        <v>27</v>
      </c>
      <c r="L43" s="2" t="s">
        <v>27</v>
      </c>
      <c r="M43" s="2" t="s">
        <v>27</v>
      </c>
      <c r="N43" s="2" t="s">
        <v>93</v>
      </c>
    </row>
    <row r="44" spans="1:14" ht="51">
      <c r="A44" t="str">
        <f>HYPERLINK("https://www.onsemi.com/PowerSolutions/product.do?id=NCV33064","NCV33064")</f>
        <v>NCV33064</v>
      </c>
      <c r="B44" t="str">
        <f>HYPERLINK("https://www.onsemi.com/pub/Collateral/MC34064-D.PDF","MC34064/D (120kB)")</f>
        <v>MC34064/D (120kB)</v>
      </c>
      <c r="C44" s="2" t="s">
        <v>118</v>
      </c>
      <c r="D44" t="s">
        <v>19</v>
      </c>
      <c r="E44" t="s">
        <v>125</v>
      </c>
      <c r="F44" s="2" t="s">
        <v>30</v>
      </c>
      <c r="G44" s="2" t="s">
        <v>78</v>
      </c>
      <c r="H44" s="2" t="s">
        <v>79</v>
      </c>
      <c r="I44" s="2" t="s">
        <v>80</v>
      </c>
      <c r="J44" s="2" t="s">
        <v>25</v>
      </c>
      <c r="K44" s="2" t="s">
        <v>27</v>
      </c>
      <c r="L44" s="2" t="s">
        <v>27</v>
      </c>
      <c r="M44" s="2" t="s">
        <v>27</v>
      </c>
      <c r="N44" s="2" t="s">
        <v>90</v>
      </c>
    </row>
    <row r="45" spans="1:14" ht="51">
      <c r="A45" t="str">
        <f>HYPERLINK("https://www.onsemi.com/PowerSolutions/product.do?id=NCV33161","NCV33161")</f>
        <v>NCV33161</v>
      </c>
      <c r="B45" t="str">
        <f>HYPERLINK("https://www.onsemi.com/pub/Collateral/MC34161-D.PDF","MC34161/D (184kB)")</f>
        <v>MC34161/D (184kB)</v>
      </c>
      <c r="C45" s="2" t="s">
        <v>118</v>
      </c>
      <c r="D45" t="s">
        <v>19</v>
      </c>
      <c r="E45" t="s">
        <v>126</v>
      </c>
      <c r="F45" s="2" t="s">
        <v>21</v>
      </c>
      <c r="G45" s="2" t="s">
        <v>83</v>
      </c>
      <c r="H45" s="2" t="s">
        <v>84</v>
      </c>
      <c r="I45" s="2" t="s">
        <v>127</v>
      </c>
      <c r="J45" s="2" t="s">
        <v>51</v>
      </c>
      <c r="K45" s="2" t="s">
        <v>27</v>
      </c>
      <c r="L45" s="2" t="s">
        <v>27</v>
      </c>
      <c r="M45" s="2" t="s">
        <v>27</v>
      </c>
      <c r="N45" s="2" t="s">
        <v>68</v>
      </c>
    </row>
    <row r="46" spans="1:14" ht="51">
      <c r="A46" t="str">
        <f>HYPERLINK("https://www.onsemi.com/PowerSolutions/product.do?id=NCV33164","NCV33164")</f>
        <v>NCV33164</v>
      </c>
      <c r="B46" t="str">
        <f>HYPERLINK("https://www.onsemi.com/pub/Collateral/MC34164-D.PDF","MC34164/D (142kB)")</f>
        <v>MC34164/D (142kB)</v>
      </c>
      <c r="C46" s="2" t="s">
        <v>118</v>
      </c>
      <c r="D46" t="s">
        <v>19</v>
      </c>
      <c r="E46" t="s">
        <v>128</v>
      </c>
      <c r="F46" s="2" t="s">
        <v>30</v>
      </c>
      <c r="G46" s="2" t="s">
        <v>87</v>
      </c>
      <c r="H46" s="2" t="s">
        <v>129</v>
      </c>
      <c r="I46" s="2" t="s">
        <v>130</v>
      </c>
      <c r="J46" s="2" t="s">
        <v>25</v>
      </c>
      <c r="K46" s="2" t="s">
        <v>27</v>
      </c>
      <c r="L46" s="2" t="s">
        <v>27</v>
      </c>
      <c r="M46" s="2" t="s">
        <v>27</v>
      </c>
      <c r="N46" s="2" t="s">
        <v>28</v>
      </c>
    </row>
    <row r="47" spans="1:14" ht="63.75">
      <c r="A47" t="str">
        <f>HYPERLINK("https://www.onsemi.com/PowerSolutions/product.do?id=NCV809","NCV809")</f>
        <v>NCV809</v>
      </c>
      <c r="B47" t="str">
        <f>HYPERLINK("https://www.onsemi.com/pub/Collateral/MAX809S-D.PDF","MAX809S/D (100kB)")</f>
        <v>MAX809S/D (100kB)</v>
      </c>
      <c r="C47" s="2" t="s">
        <v>118</v>
      </c>
      <c r="D47" t="s">
        <v>19</v>
      </c>
      <c r="E47" t="s">
        <v>131</v>
      </c>
      <c r="F47" s="2" t="s">
        <v>30</v>
      </c>
      <c r="G47" s="2" t="s">
        <v>22</v>
      </c>
      <c r="H47" s="2" t="s">
        <v>132</v>
      </c>
      <c r="I47" s="2" t="s">
        <v>72</v>
      </c>
      <c r="J47" s="2" t="s">
        <v>25</v>
      </c>
      <c r="K47" s="2" t="s">
        <v>26</v>
      </c>
      <c r="L47" s="2" t="s">
        <v>27</v>
      </c>
      <c r="M47" s="2" t="s">
        <v>27</v>
      </c>
      <c r="N47" s="2" t="s">
        <v>35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Voltage Supervisors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杨慧恒</dc:creator>
  <cp:lastModifiedBy>zlgmcu1</cp:lastModifiedBy>
  <dcterms:created xsi:type="dcterms:W3CDTF">2020-08-20T07:18:44Z</dcterms:created>
  <dcterms:modified xsi:type="dcterms:W3CDTF">2020-08-20T07:18:46Z</dcterms:modified>
</cp:coreProperties>
</file>